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7.xml" ContentType="application/vnd.openxmlformats-officedocument.drawing+xml"/>
  <Override PartName="/xl/charts/chart43.xml" ContentType="application/vnd.openxmlformats-officedocument.drawingml.chart+xml"/>
  <Override PartName="/xl/drawings/drawing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2.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3.xml" ContentType="application/vnd.openxmlformats-officedocument.drawing+xml"/>
  <Override PartName="/xl/charts/chart8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mc:AlternateContent xmlns:mc="http://schemas.openxmlformats.org/markup-compatibility/2006">
    <mc:Choice Requires="x15">
      <x15ac:absPath xmlns:x15ac="http://schemas.microsoft.com/office/spreadsheetml/2010/11/ac" url="C:\Users\sbasu\Desktop\"/>
    </mc:Choice>
  </mc:AlternateContent>
  <xr:revisionPtr revIDLastSave="0" documentId="8_{928793A8-AD00-42D3-90A8-C50A7BC04301}" xr6:coauthVersionLast="46" xr6:coauthVersionMax="46" xr10:uidLastSave="{00000000-0000-0000-0000-000000000000}"/>
  <bookViews>
    <workbookView xWindow="-98" yWindow="-98" windowWidth="22695" windowHeight="14595" tabRatio="878"/>
  </bookViews>
  <sheets>
    <sheet name="BusinessPlan" sheetId="18" r:id="rId1"/>
    <sheet name="1.Jahr-Bau" sheetId="3" r:id="rId2"/>
    <sheet name="1.Jahr-Industrie" sheetId="2" r:id="rId3"/>
    <sheet name="1.Jahr-Kaufm." sheetId="7" r:id="rId4"/>
    <sheet name="1.Jahr-TOTAL" sheetId="1" r:id="rId5"/>
    <sheet name="1.Jahr-Finanzplan" sheetId="5" r:id="rId6"/>
    <sheet name="1.Jahr-Grafik" sheetId="6" r:id="rId7"/>
    <sheet name="2. Jahr-Bau" sheetId="19" r:id="rId8"/>
    <sheet name="2. Jahr-Industrie" sheetId="20" r:id="rId9"/>
    <sheet name="2. Jahr-Kaufm." sheetId="21" r:id="rId10"/>
    <sheet name="2. Jahr-TOTAL" sheetId="22" r:id="rId11"/>
    <sheet name="2. Jahr-Finanzplan" sheetId="23" r:id="rId12"/>
    <sheet name="2. Jahr-Grafik" sheetId="24" r:id="rId13"/>
  </sheets>
  <definedNames>
    <definedName name="_xlnm.Print_Area" localSheetId="1">'1.Jahr-Bau'!$A$1:$P$25</definedName>
    <definedName name="_xlnm.Print_Area" localSheetId="5">'1.Jahr-Finanzplan'!$A$1:$O$62</definedName>
    <definedName name="_xlnm.Print_Area" localSheetId="2">'1.Jahr-Industrie'!$A$1:$P$25</definedName>
    <definedName name="_xlnm.Print_Area" localSheetId="3">'1.Jahr-Kaufm.'!$A$1:$P$25</definedName>
    <definedName name="_xlnm.Print_Area" localSheetId="4">'1.Jahr-TOTAL'!$A$1:$P$53</definedName>
    <definedName name="_xlnm.Print_Area" localSheetId="7">'2. Jahr-Bau'!$A$1:$P$25</definedName>
    <definedName name="_xlnm.Print_Area" localSheetId="11">'2. Jahr-Finanzplan'!$A$1:$O$62</definedName>
    <definedName name="_xlnm.Print_Area" localSheetId="8">'2. Jahr-Industrie'!$A$1:$P$25</definedName>
    <definedName name="_xlnm.Print_Area" localSheetId="9">'2. Jahr-Kaufm.'!$A$1:$P$25</definedName>
    <definedName name="_xlnm.Print_Area" localSheetId="10">'2. Jahr-TOTAL'!$A$1:$P$53</definedName>
    <definedName name="_xlnm.Print_Area" localSheetId="0">BusinessPlan!$A$2:$A$20</definedName>
    <definedName name="_xlnm.Print_Titles" localSheetId="5">'1.Jahr-Finanzplan'!$1:$2</definedName>
    <definedName name="_xlnm.Print_Titles" localSheetId="4">'1.Jahr-TOTAL'!$1:$3</definedName>
    <definedName name="_xlnm.Print_Titles" localSheetId="11">'2. Jahr-Finanzplan'!$1:$2</definedName>
    <definedName name="_xlnm.Print_Titles" localSheetId="10">'2. Jahr-TOTAL'!$1:$3</definedName>
  </definedNames>
  <calcPr calcId="191029" fullCalcOnLoad="1"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6" i="18" l="1"/>
  <c r="AF16" i="18"/>
  <c r="B1" i="19" s="1"/>
  <c r="AE16" i="18"/>
  <c r="B1" i="3" s="1"/>
  <c r="A18" i="18"/>
  <c r="K8" i="23"/>
  <c r="K8" i="5"/>
  <c r="A1" i="19"/>
  <c r="A1" i="23"/>
  <c r="A1" i="3"/>
  <c r="O57" i="23"/>
  <c r="N57" i="23"/>
  <c r="M57" i="23"/>
  <c r="L57" i="23"/>
  <c r="K57" i="23"/>
  <c r="J57" i="23"/>
  <c r="I57" i="23"/>
  <c r="H57" i="23"/>
  <c r="G57" i="23"/>
  <c r="F57" i="23"/>
  <c r="E57" i="23"/>
  <c r="D57" i="23"/>
  <c r="C57" i="23"/>
  <c r="O52" i="23"/>
  <c r="N52" i="23"/>
  <c r="M52" i="23"/>
  <c r="L52" i="23"/>
  <c r="K52" i="23"/>
  <c r="J52" i="23"/>
  <c r="I52" i="23"/>
  <c r="H52" i="23"/>
  <c r="G52" i="23"/>
  <c r="F52" i="23"/>
  <c r="E52" i="23"/>
  <c r="D52" i="23"/>
  <c r="C52" i="23"/>
  <c r="M62" i="23"/>
  <c r="G62" i="23"/>
  <c r="A62" i="23"/>
  <c r="A60" i="23"/>
  <c r="A59" i="23"/>
  <c r="A58" i="23"/>
  <c r="A57" i="23"/>
  <c r="A55" i="23"/>
  <c r="A54" i="23"/>
  <c r="A53" i="23"/>
  <c r="A52" i="23"/>
  <c r="O37" i="23"/>
  <c r="N37" i="23"/>
  <c r="M37" i="23"/>
  <c r="L37" i="23"/>
  <c r="K37" i="23"/>
  <c r="J37" i="23"/>
  <c r="I37" i="23"/>
  <c r="H37" i="23"/>
  <c r="G37" i="23"/>
  <c r="F37" i="23"/>
  <c r="E37" i="23"/>
  <c r="D37" i="23"/>
  <c r="C37" i="23"/>
  <c r="A49" i="23"/>
  <c r="A48" i="23"/>
  <c r="A47" i="23"/>
  <c r="A46" i="23"/>
  <c r="A45" i="23"/>
  <c r="A44" i="23"/>
  <c r="A43" i="23"/>
  <c r="A42" i="23"/>
  <c r="A40" i="23"/>
  <c r="A39" i="23"/>
  <c r="A38" i="23"/>
  <c r="A34" i="23"/>
  <c r="P14" i="23"/>
  <c r="P16" i="23"/>
  <c r="P29" i="23"/>
  <c r="M32" i="23"/>
  <c r="G32" i="23"/>
  <c r="A30" i="23"/>
  <c r="A28" i="23"/>
  <c r="A27" i="23"/>
  <c r="A26" i="23"/>
  <c r="A24" i="23"/>
  <c r="A23" i="23"/>
  <c r="A22" i="23"/>
  <c r="A21" i="23"/>
  <c r="A20" i="23"/>
  <c r="A18" i="23"/>
  <c r="A17" i="23"/>
  <c r="A16" i="23"/>
  <c r="B15" i="23"/>
  <c r="B14" i="23"/>
  <c r="B13" i="23"/>
  <c r="B12" i="23"/>
  <c r="B11" i="23"/>
  <c r="A12" i="23"/>
  <c r="A11" i="23"/>
  <c r="E10" i="23"/>
  <c r="E9" i="23"/>
  <c r="J8" i="23"/>
  <c r="K10" i="23"/>
  <c r="K9" i="23"/>
  <c r="H8" i="23"/>
  <c r="F8" i="23"/>
  <c r="A8" i="23"/>
  <c r="A6" i="23"/>
  <c r="A4" i="23"/>
  <c r="O3" i="23"/>
  <c r="N3" i="23"/>
  <c r="M3" i="23"/>
  <c r="L3" i="23"/>
  <c r="K3" i="23"/>
  <c r="J3" i="23"/>
  <c r="I3" i="23"/>
  <c r="H3" i="23"/>
  <c r="G3" i="23"/>
  <c r="F3" i="23"/>
  <c r="E3" i="23"/>
  <c r="D3" i="23"/>
  <c r="C3" i="23"/>
  <c r="F1" i="23"/>
  <c r="M51" i="22"/>
  <c r="I53" i="22"/>
  <c r="E51" i="22"/>
  <c r="A51" i="22"/>
  <c r="A49" i="22"/>
  <c r="A48" i="22"/>
  <c r="A47" i="22"/>
  <c r="A46" i="22"/>
  <c r="A45" i="22"/>
  <c r="A43" i="22"/>
  <c r="A42" i="22"/>
  <c r="A41" i="22"/>
  <c r="A40" i="22"/>
  <c r="A39" i="22"/>
  <c r="A38" i="22"/>
  <c r="A37" i="22"/>
  <c r="A36" i="22"/>
  <c r="A35" i="22"/>
  <c r="A34" i="22"/>
  <c r="A33" i="22"/>
  <c r="A32" i="22"/>
  <c r="A31" i="22"/>
  <c r="A30" i="22"/>
  <c r="A29" i="22"/>
  <c r="A28" i="22"/>
  <c r="A27" i="22"/>
  <c r="A26" i="22"/>
  <c r="I23" i="22"/>
  <c r="R16" i="22"/>
  <c r="A21" i="22"/>
  <c r="A20" i="22"/>
  <c r="A19" i="22"/>
  <c r="A17" i="22"/>
  <c r="A16" i="22"/>
  <c r="A15" i="22"/>
  <c r="A13" i="22"/>
  <c r="A12" i="22"/>
  <c r="A11" i="22"/>
  <c r="A10" i="22"/>
  <c r="A9" i="22"/>
  <c r="A7" i="22"/>
  <c r="A6" i="22"/>
  <c r="A5" i="22"/>
  <c r="P3" i="22"/>
  <c r="O3" i="22"/>
  <c r="N3" i="22"/>
  <c r="M3" i="22"/>
  <c r="L3" i="22"/>
  <c r="K3" i="22"/>
  <c r="J3" i="22"/>
  <c r="I3" i="22"/>
  <c r="H3" i="22"/>
  <c r="G3" i="22"/>
  <c r="F3" i="22"/>
  <c r="E3" i="22"/>
  <c r="D3" i="22"/>
  <c r="F1" i="22"/>
  <c r="N22" i="21"/>
  <c r="F24" i="21"/>
  <c r="F23" i="21"/>
  <c r="F22" i="21"/>
  <c r="A25" i="21"/>
  <c r="A24" i="21"/>
  <c r="A23" i="21"/>
  <c r="A22" i="21"/>
  <c r="A20" i="21"/>
  <c r="A19" i="21"/>
  <c r="A18" i="21"/>
  <c r="A16" i="21"/>
  <c r="A15" i="21"/>
  <c r="A14" i="21"/>
  <c r="A12" i="21"/>
  <c r="A11" i="21"/>
  <c r="A10" i="21"/>
  <c r="A9" i="21"/>
  <c r="A8" i="21"/>
  <c r="A6" i="21"/>
  <c r="A5" i="21"/>
  <c r="A4" i="21"/>
  <c r="P3" i="21"/>
  <c r="O3" i="21"/>
  <c r="N3" i="21"/>
  <c r="M3" i="21"/>
  <c r="L3" i="21"/>
  <c r="K3" i="21"/>
  <c r="J3" i="21"/>
  <c r="I3" i="21"/>
  <c r="H3" i="21"/>
  <c r="G3" i="21"/>
  <c r="F3" i="21"/>
  <c r="E3" i="21"/>
  <c r="D3" i="21"/>
  <c r="F1" i="21"/>
  <c r="N22" i="20"/>
  <c r="F24" i="20"/>
  <c r="F23" i="20"/>
  <c r="F22" i="20"/>
  <c r="A25" i="20"/>
  <c r="A24" i="20"/>
  <c r="A23" i="20"/>
  <c r="A22" i="20"/>
  <c r="A20" i="20"/>
  <c r="A19" i="20"/>
  <c r="A18" i="20"/>
  <c r="A16" i="20"/>
  <c r="A15" i="20"/>
  <c r="A14" i="20"/>
  <c r="A12" i="20"/>
  <c r="A11" i="20"/>
  <c r="A10" i="20"/>
  <c r="A9" i="20"/>
  <c r="A8" i="20"/>
  <c r="A6" i="20"/>
  <c r="A5" i="20"/>
  <c r="A4" i="20"/>
  <c r="P3" i="20"/>
  <c r="O3" i="20"/>
  <c r="N3" i="20"/>
  <c r="M3" i="20"/>
  <c r="L3" i="20"/>
  <c r="K3" i="20"/>
  <c r="J3" i="20"/>
  <c r="I3" i="20"/>
  <c r="H3" i="20"/>
  <c r="G3" i="20"/>
  <c r="F3" i="20"/>
  <c r="E3" i="20"/>
  <c r="D3" i="20"/>
  <c r="F1" i="20"/>
  <c r="N22" i="19"/>
  <c r="F24" i="19"/>
  <c r="F23" i="19"/>
  <c r="F22" i="19"/>
  <c r="A25" i="19"/>
  <c r="A24" i="19"/>
  <c r="A23" i="19"/>
  <c r="A22" i="19"/>
  <c r="A20" i="19"/>
  <c r="A19" i="19"/>
  <c r="A18" i="19"/>
  <c r="A16" i="19"/>
  <c r="A15" i="19"/>
  <c r="A14" i="19"/>
  <c r="A12" i="19"/>
  <c r="A11" i="19"/>
  <c r="A10" i="19"/>
  <c r="A9" i="19"/>
  <c r="A8" i="19"/>
  <c r="A6" i="19"/>
  <c r="A5" i="19"/>
  <c r="A4" i="19"/>
  <c r="P3" i="19"/>
  <c r="O3" i="19"/>
  <c r="N3" i="19"/>
  <c r="M3" i="19"/>
  <c r="L3" i="19"/>
  <c r="K3" i="19"/>
  <c r="J3" i="19"/>
  <c r="I3" i="19"/>
  <c r="H3" i="19"/>
  <c r="G3" i="19"/>
  <c r="F3" i="19"/>
  <c r="E3" i="19"/>
  <c r="D3" i="19"/>
  <c r="F1" i="19"/>
  <c r="O57" i="5"/>
  <c r="N57" i="5"/>
  <c r="M57" i="5"/>
  <c r="L57" i="5"/>
  <c r="K57" i="5"/>
  <c r="J57" i="5"/>
  <c r="I57" i="5"/>
  <c r="H57" i="5"/>
  <c r="G57" i="5"/>
  <c r="F57" i="5"/>
  <c r="E57" i="5"/>
  <c r="D57" i="5"/>
  <c r="C57" i="5"/>
  <c r="O52" i="5"/>
  <c r="N52" i="5"/>
  <c r="M52" i="5"/>
  <c r="L52" i="5"/>
  <c r="K52" i="5"/>
  <c r="J52" i="5"/>
  <c r="I52" i="5"/>
  <c r="H52" i="5"/>
  <c r="G52" i="5"/>
  <c r="F52" i="5"/>
  <c r="E52" i="5"/>
  <c r="D52" i="5"/>
  <c r="C52" i="5"/>
  <c r="M62" i="5"/>
  <c r="G62" i="5"/>
  <c r="A62" i="5"/>
  <c r="A60" i="5"/>
  <c r="A59" i="5"/>
  <c r="A58" i="5"/>
  <c r="A57" i="5"/>
  <c r="A55" i="5"/>
  <c r="A54" i="5"/>
  <c r="A53" i="5"/>
  <c r="A52" i="5"/>
  <c r="A49" i="5"/>
  <c r="A48" i="5"/>
  <c r="A47" i="5"/>
  <c r="A46" i="5"/>
  <c r="A45" i="5"/>
  <c r="A44" i="5"/>
  <c r="A43" i="5"/>
  <c r="A42" i="5"/>
  <c r="A40" i="5"/>
  <c r="A39" i="5"/>
  <c r="A38" i="5"/>
  <c r="O37" i="5"/>
  <c r="N37" i="5"/>
  <c r="M37" i="5"/>
  <c r="L37" i="5"/>
  <c r="K37" i="5"/>
  <c r="J37" i="5"/>
  <c r="I37" i="5"/>
  <c r="H37" i="5"/>
  <c r="G37" i="5"/>
  <c r="F37" i="5"/>
  <c r="E37" i="5"/>
  <c r="D37" i="5"/>
  <c r="C37" i="5"/>
  <c r="A36" i="5"/>
  <c r="A34" i="5"/>
  <c r="P29" i="5"/>
  <c r="M32" i="5"/>
  <c r="G32" i="5"/>
  <c r="A30" i="5"/>
  <c r="A28" i="5"/>
  <c r="A27" i="5"/>
  <c r="A26" i="5"/>
  <c r="A24" i="5"/>
  <c r="A23" i="5"/>
  <c r="A22" i="5"/>
  <c r="A21" i="5"/>
  <c r="A20" i="5"/>
  <c r="A18" i="5"/>
  <c r="P16" i="5"/>
  <c r="P14" i="5"/>
  <c r="B15" i="5"/>
  <c r="B14" i="5"/>
  <c r="B13" i="5"/>
  <c r="B12" i="5"/>
  <c r="B11" i="5"/>
  <c r="A17" i="5"/>
  <c r="A16" i="5"/>
  <c r="A12" i="5"/>
  <c r="A11" i="5"/>
  <c r="K10" i="5"/>
  <c r="K9" i="5"/>
  <c r="E10" i="5"/>
  <c r="E9" i="5"/>
  <c r="J8" i="5"/>
  <c r="H8" i="5"/>
  <c r="F8" i="5"/>
  <c r="A8" i="5"/>
  <c r="A6" i="5"/>
  <c r="A4" i="5"/>
  <c r="O3" i="5"/>
  <c r="N3" i="5"/>
  <c r="M3" i="5"/>
  <c r="L3" i="5"/>
  <c r="K3" i="5"/>
  <c r="J3" i="5"/>
  <c r="I3" i="5"/>
  <c r="H3" i="5"/>
  <c r="G3" i="5"/>
  <c r="F3" i="5"/>
  <c r="E3" i="5"/>
  <c r="D3" i="5"/>
  <c r="C3" i="5"/>
  <c r="F1" i="5"/>
  <c r="R16" i="1"/>
  <c r="M51" i="1"/>
  <c r="I53" i="1"/>
  <c r="E51" i="1"/>
  <c r="A51" i="1"/>
  <c r="A49" i="1"/>
  <c r="A48" i="1"/>
  <c r="A47" i="1"/>
  <c r="A46" i="1"/>
  <c r="A45" i="1"/>
  <c r="A43" i="1"/>
  <c r="A42" i="1"/>
  <c r="A41" i="1"/>
  <c r="A40" i="1"/>
  <c r="A39" i="1"/>
  <c r="A38" i="1"/>
  <c r="A37" i="1"/>
  <c r="A36" i="1"/>
  <c r="A35" i="1"/>
  <c r="A34" i="1"/>
  <c r="A33" i="1"/>
  <c r="A32" i="1"/>
  <c r="A31" i="1"/>
  <c r="A30" i="1"/>
  <c r="A29" i="1"/>
  <c r="A28" i="1"/>
  <c r="A27" i="1"/>
  <c r="A26" i="1"/>
  <c r="I23" i="1"/>
  <c r="A21" i="1"/>
  <c r="A20" i="1"/>
  <c r="A19" i="1"/>
  <c r="A17" i="1"/>
  <c r="A16" i="1"/>
  <c r="A15" i="1"/>
  <c r="A13" i="1"/>
  <c r="A12" i="1"/>
  <c r="A11" i="1"/>
  <c r="A10" i="1"/>
  <c r="A9" i="1"/>
  <c r="A7" i="1"/>
  <c r="A6" i="1"/>
  <c r="A5" i="1"/>
  <c r="P3" i="1"/>
  <c r="O3" i="1"/>
  <c r="N3" i="1"/>
  <c r="M3" i="1"/>
  <c r="L3" i="1"/>
  <c r="K3" i="1"/>
  <c r="J3" i="1"/>
  <c r="I3" i="1"/>
  <c r="H3" i="1"/>
  <c r="G3" i="1"/>
  <c r="F3" i="1"/>
  <c r="E3" i="1"/>
  <c r="D3" i="1"/>
  <c r="F1" i="1"/>
  <c r="N22" i="7"/>
  <c r="F24" i="7"/>
  <c r="F23" i="7"/>
  <c r="F22" i="7"/>
  <c r="A25" i="7"/>
  <c r="A24" i="7"/>
  <c r="A23" i="7"/>
  <c r="A22" i="7"/>
  <c r="A20" i="7"/>
  <c r="A19" i="7"/>
  <c r="A18" i="7"/>
  <c r="A16" i="7"/>
  <c r="A15" i="7"/>
  <c r="A14" i="7"/>
  <c r="A12" i="7"/>
  <c r="A11" i="7"/>
  <c r="A10" i="7"/>
  <c r="A9" i="7"/>
  <c r="A8" i="7"/>
  <c r="A6" i="7"/>
  <c r="A5" i="7"/>
  <c r="A4" i="7"/>
  <c r="P3" i="7"/>
  <c r="O3" i="7"/>
  <c r="N3" i="7"/>
  <c r="M3" i="7"/>
  <c r="L3" i="7"/>
  <c r="K3" i="7"/>
  <c r="J3" i="7"/>
  <c r="I3" i="7"/>
  <c r="H3" i="7"/>
  <c r="G3" i="7"/>
  <c r="F3" i="7"/>
  <c r="E3" i="7"/>
  <c r="D3" i="7"/>
  <c r="F1" i="7"/>
  <c r="N22" i="2"/>
  <c r="F24" i="2"/>
  <c r="F23" i="2"/>
  <c r="F22" i="2"/>
  <c r="A25" i="2"/>
  <c r="A24" i="2"/>
  <c r="A23" i="2"/>
  <c r="A22" i="2"/>
  <c r="A20" i="2"/>
  <c r="A19" i="2"/>
  <c r="A18" i="2"/>
  <c r="A16" i="2"/>
  <c r="A15" i="2"/>
  <c r="A14" i="2"/>
  <c r="A12" i="2"/>
  <c r="A11" i="2"/>
  <c r="A10" i="2"/>
  <c r="A9" i="2"/>
  <c r="A8" i="2"/>
  <c r="A6" i="2"/>
  <c r="A5" i="2"/>
  <c r="A4" i="2"/>
  <c r="P3" i="2"/>
  <c r="O3" i="2"/>
  <c r="N3" i="2"/>
  <c r="M3" i="2"/>
  <c r="L3" i="2"/>
  <c r="K3" i="2"/>
  <c r="J3" i="2"/>
  <c r="I3" i="2"/>
  <c r="H3" i="2"/>
  <c r="G3" i="2"/>
  <c r="F3" i="2"/>
  <c r="E3" i="2"/>
  <c r="D3" i="2"/>
  <c r="F1" i="2"/>
  <c r="N22" i="3"/>
  <c r="F24" i="3"/>
  <c r="F23" i="3"/>
  <c r="F22" i="3"/>
  <c r="A25" i="3"/>
  <c r="A24" i="3"/>
  <c r="A23" i="3"/>
  <c r="A22" i="3"/>
  <c r="P3" i="3"/>
  <c r="O3" i="3"/>
  <c r="N3" i="3"/>
  <c r="M3" i="3"/>
  <c r="L3" i="3"/>
  <c r="K3" i="3"/>
  <c r="J3" i="3"/>
  <c r="I3" i="3"/>
  <c r="H3" i="3"/>
  <c r="G3" i="3"/>
  <c r="F3" i="3"/>
  <c r="E3" i="3"/>
  <c r="D3" i="3"/>
  <c r="A20" i="3"/>
  <c r="A19" i="3"/>
  <c r="A18" i="3"/>
  <c r="A16" i="3"/>
  <c r="A15" i="3"/>
  <c r="A14" i="3"/>
  <c r="A12" i="3"/>
  <c r="A11" i="3"/>
  <c r="A10" i="3"/>
  <c r="A9" i="3"/>
  <c r="A8" i="3"/>
  <c r="A6" i="3"/>
  <c r="A5" i="3"/>
  <c r="A4" i="3"/>
  <c r="F1" i="3"/>
  <c r="A1" i="5"/>
  <c r="C11" i="23"/>
  <c r="D11" i="23"/>
  <c r="E11" i="23"/>
  <c r="F11" i="23"/>
  <c r="G11" i="23"/>
  <c r="H11" i="23"/>
  <c r="I11" i="23"/>
  <c r="J11" i="23"/>
  <c r="K11" i="23"/>
  <c r="L11" i="23"/>
  <c r="M11" i="23"/>
  <c r="N11" i="23"/>
  <c r="C12" i="23"/>
  <c r="O12" i="23" s="1"/>
  <c r="F12" i="23"/>
  <c r="I12" i="23"/>
  <c r="L12" i="23"/>
  <c r="C15" i="23"/>
  <c r="D15" i="23"/>
  <c r="E15" i="23"/>
  <c r="F15" i="23"/>
  <c r="G15" i="23"/>
  <c r="H15" i="23"/>
  <c r="I15" i="23"/>
  <c r="J15" i="23"/>
  <c r="K15" i="23"/>
  <c r="L15" i="23"/>
  <c r="M15" i="23"/>
  <c r="N15" i="23"/>
  <c r="O20" i="23"/>
  <c r="O21" i="23"/>
  <c r="O22" i="23"/>
  <c r="O23" i="23"/>
  <c r="C24" i="23"/>
  <c r="D24" i="23"/>
  <c r="E24" i="23"/>
  <c r="F24" i="23"/>
  <c r="G24" i="23"/>
  <c r="O24" i="23"/>
  <c r="H24" i="23"/>
  <c r="I24" i="23"/>
  <c r="J24" i="23"/>
  <c r="K24" i="23"/>
  <c r="L24" i="23"/>
  <c r="M24" i="23"/>
  <c r="N24" i="23"/>
  <c r="C28" i="23"/>
  <c r="E28" i="23"/>
  <c r="F28" i="23"/>
  <c r="H28" i="23"/>
  <c r="I28" i="23"/>
  <c r="K28" i="23"/>
  <c r="L28" i="23"/>
  <c r="N28" i="23"/>
  <c r="O61" i="23"/>
  <c r="D5" i="22"/>
  <c r="E5" i="22"/>
  <c r="F5" i="22"/>
  <c r="G5" i="22"/>
  <c r="H5" i="22"/>
  <c r="I5" i="22"/>
  <c r="J5" i="22"/>
  <c r="K5" i="22"/>
  <c r="L5" i="22"/>
  <c r="M5" i="22"/>
  <c r="N5" i="22"/>
  <c r="O5" i="22"/>
  <c r="D6" i="22"/>
  <c r="E6" i="22"/>
  <c r="F6" i="22"/>
  <c r="G6" i="22"/>
  <c r="H6" i="22"/>
  <c r="I6" i="22"/>
  <c r="J6" i="22"/>
  <c r="K6" i="22"/>
  <c r="L6" i="22"/>
  <c r="M6" i="22"/>
  <c r="N6" i="22"/>
  <c r="O6" i="22"/>
  <c r="D7" i="22"/>
  <c r="D10" i="22"/>
  <c r="E10" i="22"/>
  <c r="F10" i="22"/>
  <c r="G10" i="22"/>
  <c r="H10" i="22"/>
  <c r="I10" i="22"/>
  <c r="P10" i="22" s="1"/>
  <c r="J10" i="22"/>
  <c r="K10" i="22"/>
  <c r="L10" i="22"/>
  <c r="M10" i="22"/>
  <c r="N10" i="22"/>
  <c r="O10" i="22"/>
  <c r="P26" i="22"/>
  <c r="P27" i="22"/>
  <c r="D28" i="22"/>
  <c r="E28" i="22"/>
  <c r="F28" i="22"/>
  <c r="G28" i="22"/>
  <c r="H28" i="22"/>
  <c r="I28" i="22"/>
  <c r="J28" i="22"/>
  <c r="K28" i="22"/>
  <c r="L28" i="22"/>
  <c r="M28" i="22"/>
  <c r="N28" i="22"/>
  <c r="O28" i="22"/>
  <c r="P29" i="22"/>
  <c r="P30" i="22"/>
  <c r="P31" i="22"/>
  <c r="P32" i="22"/>
  <c r="P33" i="22"/>
  <c r="P34" i="22"/>
  <c r="P35" i="22"/>
  <c r="P36" i="22"/>
  <c r="P37" i="22"/>
  <c r="P38" i="22"/>
  <c r="P39" i="22"/>
  <c r="P41" i="22"/>
  <c r="P42" i="22"/>
  <c r="P46" i="22"/>
  <c r="P47" i="22"/>
  <c r="P48" i="22"/>
  <c r="P4" i="21"/>
  <c r="P5" i="21"/>
  <c r="D6" i="21"/>
  <c r="D14" i="21" s="1"/>
  <c r="E6" i="21"/>
  <c r="F6" i="21"/>
  <c r="G6" i="21"/>
  <c r="G8" i="21" s="1"/>
  <c r="H6" i="21"/>
  <c r="H14" i="21" s="1"/>
  <c r="H15" i="21" s="1"/>
  <c r="I6" i="21"/>
  <c r="I8" i="21"/>
  <c r="I10" i="21" s="1"/>
  <c r="I11" i="21" s="1"/>
  <c r="J6" i="21"/>
  <c r="J8" i="21" s="1"/>
  <c r="J10" i="21" s="1"/>
  <c r="K6" i="21"/>
  <c r="K8" i="21" s="1"/>
  <c r="L6" i="21"/>
  <c r="M6" i="21"/>
  <c r="M8" i="21"/>
  <c r="M10" i="21" s="1"/>
  <c r="M11" i="21" s="1"/>
  <c r="N6" i="21"/>
  <c r="O6" i="21"/>
  <c r="O8" i="21" s="1"/>
  <c r="D8" i="21"/>
  <c r="F8" i="21"/>
  <c r="H8" i="21"/>
  <c r="N8" i="21"/>
  <c r="P9" i="21"/>
  <c r="F14" i="21"/>
  <c r="F15" i="21" s="1"/>
  <c r="G14" i="21"/>
  <c r="I14" i="21"/>
  <c r="I15" i="21"/>
  <c r="J14" i="21"/>
  <c r="K14" i="21"/>
  <c r="M14" i="21"/>
  <c r="M15" i="21"/>
  <c r="M16" i="21" s="1"/>
  <c r="N14" i="21"/>
  <c r="N15" i="21" s="1"/>
  <c r="O14" i="21"/>
  <c r="H16" i="21"/>
  <c r="J15" i="21"/>
  <c r="J16" i="21"/>
  <c r="N16" i="21"/>
  <c r="P4" i="20"/>
  <c r="P5" i="20"/>
  <c r="D6" i="20"/>
  <c r="D8" i="20" s="1"/>
  <c r="E6" i="20"/>
  <c r="F6" i="20"/>
  <c r="G6" i="20"/>
  <c r="H6" i="20"/>
  <c r="I6" i="20"/>
  <c r="J6" i="20"/>
  <c r="K6" i="20"/>
  <c r="L6" i="20"/>
  <c r="M6" i="20"/>
  <c r="N6" i="20"/>
  <c r="O6" i="20"/>
  <c r="H8" i="20"/>
  <c r="J8" i="20"/>
  <c r="L8" i="20"/>
  <c r="P9" i="20"/>
  <c r="D14" i="20"/>
  <c r="D15" i="20" s="1"/>
  <c r="H14" i="20"/>
  <c r="J14" i="20"/>
  <c r="J15" i="20" s="1"/>
  <c r="J16" i="22" s="1"/>
  <c r="L14" i="20"/>
  <c r="H15" i="20"/>
  <c r="H16" i="20"/>
  <c r="P4" i="19"/>
  <c r="P5" i="19"/>
  <c r="D6" i="19"/>
  <c r="E6" i="19"/>
  <c r="F6" i="19"/>
  <c r="G6" i="19"/>
  <c r="H6" i="19"/>
  <c r="H7" i="22" s="1"/>
  <c r="I6" i="19"/>
  <c r="J6" i="19"/>
  <c r="K6" i="19"/>
  <c r="L6" i="19"/>
  <c r="M6" i="19"/>
  <c r="N6" i="19"/>
  <c r="O6" i="19"/>
  <c r="O14" i="19" s="1"/>
  <c r="O15" i="19" s="1"/>
  <c r="D8" i="19"/>
  <c r="E8" i="19"/>
  <c r="F8" i="19"/>
  <c r="M8" i="19"/>
  <c r="P9" i="19"/>
  <c r="D14" i="19"/>
  <c r="E14" i="19"/>
  <c r="L14" i="19"/>
  <c r="M14" i="19"/>
  <c r="C11" i="5"/>
  <c r="D11" i="5"/>
  <c r="E11" i="5"/>
  <c r="F11" i="5"/>
  <c r="G11" i="5"/>
  <c r="H11" i="5"/>
  <c r="I11" i="5"/>
  <c r="J11" i="5"/>
  <c r="K11" i="5"/>
  <c r="L11" i="5"/>
  <c r="M11" i="5"/>
  <c r="N11" i="5"/>
  <c r="C12" i="5"/>
  <c r="F12" i="5"/>
  <c r="I12" i="5"/>
  <c r="L12" i="5"/>
  <c r="C15" i="5"/>
  <c r="D15" i="5"/>
  <c r="E15" i="5"/>
  <c r="F15" i="5"/>
  <c r="G15" i="5"/>
  <c r="H15" i="5"/>
  <c r="I15" i="5"/>
  <c r="J15" i="5"/>
  <c r="K15" i="5"/>
  <c r="L15" i="5"/>
  <c r="M15" i="5"/>
  <c r="N15" i="5"/>
  <c r="O20" i="5"/>
  <c r="O21" i="5"/>
  <c r="O22" i="5"/>
  <c r="O23" i="5"/>
  <c r="C24" i="5"/>
  <c r="D24" i="5"/>
  <c r="E24" i="5"/>
  <c r="F24" i="5"/>
  <c r="G24" i="5"/>
  <c r="H24" i="5"/>
  <c r="I24" i="5"/>
  <c r="J24" i="5"/>
  <c r="K24" i="5"/>
  <c r="L24" i="5"/>
  <c r="M24" i="5"/>
  <c r="N24" i="5"/>
  <c r="C28" i="5"/>
  <c r="E28" i="5"/>
  <c r="F28" i="5"/>
  <c r="H28" i="5"/>
  <c r="I28" i="5"/>
  <c r="K28" i="5"/>
  <c r="L28" i="5"/>
  <c r="N28" i="5"/>
  <c r="B45" i="5"/>
  <c r="B55" i="5"/>
  <c r="B60" i="5"/>
  <c r="O61" i="5"/>
  <c r="D5" i="1"/>
  <c r="E5" i="1"/>
  <c r="F5" i="1"/>
  <c r="G5" i="1"/>
  <c r="H5" i="1"/>
  <c r="I5" i="1"/>
  <c r="J5" i="1"/>
  <c r="K5" i="1"/>
  <c r="L5" i="1"/>
  <c r="M5" i="1"/>
  <c r="N5" i="1"/>
  <c r="O5" i="1"/>
  <c r="D6" i="1"/>
  <c r="E6" i="1"/>
  <c r="F6" i="1"/>
  <c r="G6" i="1"/>
  <c r="H6" i="1"/>
  <c r="I6" i="1"/>
  <c r="J6" i="1"/>
  <c r="K6" i="1"/>
  <c r="L6" i="1"/>
  <c r="M6" i="1"/>
  <c r="N6" i="1"/>
  <c r="O6" i="1"/>
  <c r="D10" i="1"/>
  <c r="E10" i="1"/>
  <c r="F10" i="1"/>
  <c r="G10" i="1"/>
  <c r="H10" i="1"/>
  <c r="I10" i="1"/>
  <c r="J10" i="1"/>
  <c r="K10" i="1"/>
  <c r="L10" i="1"/>
  <c r="M10" i="1"/>
  <c r="N10" i="1"/>
  <c r="O10" i="1"/>
  <c r="P26" i="1"/>
  <c r="P27" i="1"/>
  <c r="D28" i="1"/>
  <c r="E28" i="1"/>
  <c r="F28" i="1"/>
  <c r="G28" i="1"/>
  <c r="H28" i="1"/>
  <c r="I28" i="1"/>
  <c r="J28" i="1"/>
  <c r="K28" i="1"/>
  <c r="L28" i="1"/>
  <c r="M28" i="1"/>
  <c r="N28" i="1"/>
  <c r="O28" i="1"/>
  <c r="P29" i="1"/>
  <c r="P30" i="1"/>
  <c r="P31" i="1"/>
  <c r="P32" i="1"/>
  <c r="P33" i="1"/>
  <c r="P34" i="1"/>
  <c r="P35" i="1"/>
  <c r="P36" i="1"/>
  <c r="P37" i="1"/>
  <c r="P38" i="1"/>
  <c r="P39" i="1"/>
  <c r="P41" i="1"/>
  <c r="P42" i="1"/>
  <c r="P46" i="1"/>
  <c r="P47" i="1"/>
  <c r="P48" i="1"/>
  <c r="P4" i="7"/>
  <c r="P5" i="7"/>
  <c r="D6" i="7"/>
  <c r="E6" i="7"/>
  <c r="E14" i="7" s="1"/>
  <c r="F6" i="7"/>
  <c r="F8" i="7" s="1"/>
  <c r="G6" i="7"/>
  <c r="H6" i="7"/>
  <c r="H8" i="7"/>
  <c r="I6" i="7"/>
  <c r="I8" i="7" s="1"/>
  <c r="I10" i="7" s="1"/>
  <c r="I11" i="7" s="1"/>
  <c r="J6" i="7"/>
  <c r="K6" i="7"/>
  <c r="L6" i="7"/>
  <c r="M6" i="7"/>
  <c r="M14" i="7"/>
  <c r="N6" i="7"/>
  <c r="N14" i="7" s="1"/>
  <c r="N8" i="7"/>
  <c r="O6" i="7"/>
  <c r="G8" i="7"/>
  <c r="K8" i="7"/>
  <c r="M8" i="7"/>
  <c r="M10" i="7" s="1"/>
  <c r="P9" i="7"/>
  <c r="F14" i="7"/>
  <c r="F15" i="7"/>
  <c r="F16" i="7" s="1"/>
  <c r="G14" i="7"/>
  <c r="H14" i="7"/>
  <c r="H15" i="7" s="1"/>
  <c r="K14" i="7"/>
  <c r="G15" i="7"/>
  <c r="G16" i="7" s="1"/>
  <c r="P4" i="2"/>
  <c r="P5" i="2"/>
  <c r="D6" i="2"/>
  <c r="D8" i="2"/>
  <c r="E6" i="2"/>
  <c r="E14" i="2" s="1"/>
  <c r="F6" i="2"/>
  <c r="F8" i="2" s="1"/>
  <c r="G6" i="2"/>
  <c r="G8" i="2" s="1"/>
  <c r="H6" i="2"/>
  <c r="H14" i="2" s="1"/>
  <c r="I6" i="2"/>
  <c r="J6" i="2"/>
  <c r="J14" i="2" s="1"/>
  <c r="J15" i="2" s="1"/>
  <c r="K6" i="2"/>
  <c r="K8" i="2" s="1"/>
  <c r="L6" i="2"/>
  <c r="M6" i="2"/>
  <c r="M8" i="2" s="1"/>
  <c r="M10" i="2"/>
  <c r="N6" i="2"/>
  <c r="O6" i="2"/>
  <c r="O8" i="2" s="1"/>
  <c r="H8" i="2"/>
  <c r="J8" i="2"/>
  <c r="J10" i="2" s="1"/>
  <c r="L8" i="2"/>
  <c r="P9" i="2"/>
  <c r="F10" i="2"/>
  <c r="L10" i="2"/>
  <c r="L11" i="2"/>
  <c r="L12" i="2" s="1"/>
  <c r="D14" i="2"/>
  <c r="F14" i="2"/>
  <c r="G14" i="2"/>
  <c r="K14" i="2"/>
  <c r="L14" i="2"/>
  <c r="M14" i="2"/>
  <c r="M15" i="2" s="1"/>
  <c r="P4" i="3"/>
  <c r="P5" i="3"/>
  <c r="D6" i="3"/>
  <c r="D14" i="3" s="1"/>
  <c r="D7" i="1"/>
  <c r="E6" i="3"/>
  <c r="F6" i="3"/>
  <c r="G6" i="3"/>
  <c r="H6" i="3"/>
  <c r="H7" i="1" s="1"/>
  <c r="I6" i="3"/>
  <c r="J6" i="3"/>
  <c r="K6" i="3"/>
  <c r="K8" i="3" s="1"/>
  <c r="K10" i="3" s="1"/>
  <c r="L6" i="3"/>
  <c r="L14" i="3" s="1"/>
  <c r="L7" i="1"/>
  <c r="M6" i="3"/>
  <c r="N6" i="3"/>
  <c r="N8" i="3" s="1"/>
  <c r="O6" i="3"/>
  <c r="O7" i="1" s="1"/>
  <c r="D8" i="3"/>
  <c r="F8" i="3"/>
  <c r="H8" i="3"/>
  <c r="L8" i="3"/>
  <c r="P9" i="3"/>
  <c r="E14" i="3"/>
  <c r="H14" i="3"/>
  <c r="I14" i="3"/>
  <c r="A20" i="18"/>
  <c r="P5" i="22"/>
  <c r="E8" i="2"/>
  <c r="A1" i="2"/>
  <c r="A1" i="1"/>
  <c r="A1" i="20"/>
  <c r="A1" i="22"/>
  <c r="A1" i="7"/>
  <c r="A1" i="21"/>
  <c r="E15" i="2"/>
  <c r="B1" i="1"/>
  <c r="B1" i="2"/>
  <c r="B1" i="21"/>
  <c r="D10" i="19"/>
  <c r="E15" i="3"/>
  <c r="O8" i="3"/>
  <c r="N14" i="3"/>
  <c r="D15" i="2"/>
  <c r="M11" i="7"/>
  <c r="M12" i="7"/>
  <c r="G10" i="7"/>
  <c r="N10" i="7"/>
  <c r="J8" i="7"/>
  <c r="J14" i="7"/>
  <c r="H10" i="3"/>
  <c r="J7" i="1"/>
  <c r="J14" i="3"/>
  <c r="J8" i="3"/>
  <c r="I12" i="7"/>
  <c r="O15" i="5"/>
  <c r="N7" i="22"/>
  <c r="N14" i="19"/>
  <c r="N8" i="19"/>
  <c r="J14" i="19"/>
  <c r="F14" i="19"/>
  <c r="O14" i="3"/>
  <c r="K14" i="3"/>
  <c r="D10" i="3"/>
  <c r="F14" i="3"/>
  <c r="F15" i="1" s="1"/>
  <c r="G15" i="2"/>
  <c r="G16" i="2"/>
  <c r="H16" i="7"/>
  <c r="H19" i="7"/>
  <c r="K10" i="7"/>
  <c r="K12" i="7" s="1"/>
  <c r="L8" i="7"/>
  <c r="L14" i="7"/>
  <c r="D8" i="7"/>
  <c r="D10" i="7" s="1"/>
  <c r="D14" i="7"/>
  <c r="L15" i="19"/>
  <c r="K15" i="21"/>
  <c r="K16" i="21"/>
  <c r="G15" i="21"/>
  <c r="G16" i="21" s="1"/>
  <c r="L9" i="1"/>
  <c r="I8" i="3"/>
  <c r="G19" i="7"/>
  <c r="I8" i="20"/>
  <c r="I14" i="20"/>
  <c r="I15" i="3"/>
  <c r="L10" i="3"/>
  <c r="M7" i="1"/>
  <c r="E7" i="1"/>
  <c r="E8" i="3"/>
  <c r="J16" i="2"/>
  <c r="M11" i="2"/>
  <c r="H10" i="2"/>
  <c r="O11" i="5"/>
  <c r="J10" i="20"/>
  <c r="O8" i="20"/>
  <c r="O14" i="20"/>
  <c r="K8" i="20"/>
  <c r="G8" i="20"/>
  <c r="G10" i="20" s="1"/>
  <c r="G14" i="20"/>
  <c r="G15" i="20" s="1"/>
  <c r="M10" i="19"/>
  <c r="O7" i="22"/>
  <c r="O8" i="19"/>
  <c r="K8" i="19"/>
  <c r="G7" i="22"/>
  <c r="O11" i="23"/>
  <c r="K14" i="19"/>
  <c r="K15" i="19" s="1"/>
  <c r="E15" i="19"/>
  <c r="M7" i="22"/>
  <c r="I7" i="22"/>
  <c r="J19" i="21"/>
  <c r="M12" i="21"/>
  <c r="M18" i="21" s="1"/>
  <c r="M20" i="21" s="1"/>
  <c r="I12" i="21"/>
  <c r="P6" i="22"/>
  <c r="G16" i="20"/>
  <c r="N10" i="19"/>
  <c r="J15" i="7"/>
  <c r="G11" i="7"/>
  <c r="G12" i="7" s="1"/>
  <c r="G18" i="7" s="1"/>
  <c r="G20" i="7" s="1"/>
  <c r="D16" i="2"/>
  <c r="K9" i="1"/>
  <c r="D11" i="19"/>
  <c r="D12" i="19"/>
  <c r="K16" i="19"/>
  <c r="E10" i="3"/>
  <c r="L11" i="3"/>
  <c r="I16" i="3"/>
  <c r="K11" i="7"/>
  <c r="D9" i="1"/>
  <c r="D11" i="1" s="1"/>
  <c r="O15" i="3"/>
  <c r="N15" i="19"/>
  <c r="N16" i="19"/>
  <c r="J10" i="3"/>
  <c r="E16" i="3"/>
  <c r="E19" i="3" s="1"/>
  <c r="O15" i="20"/>
  <c r="O16" i="20"/>
  <c r="H11" i="2"/>
  <c r="L11" i="1"/>
  <c r="D11" i="3"/>
  <c r="D12" i="3"/>
  <c r="M11" i="19"/>
  <c r="I15" i="20"/>
  <c r="I16" i="20"/>
  <c r="I10" i="3"/>
  <c r="I11" i="3" s="1"/>
  <c r="L15" i="7"/>
  <c r="O16" i="19"/>
  <c r="J15" i="1"/>
  <c r="J15" i="3"/>
  <c r="J16" i="1"/>
  <c r="J17" i="1" s="1"/>
  <c r="H11" i="3"/>
  <c r="H12" i="3" s="1"/>
  <c r="N15" i="3"/>
  <c r="J11" i="20"/>
  <c r="J12" i="20" s="1"/>
  <c r="D15" i="7"/>
  <c r="L10" i="7"/>
  <c r="F16" i="19"/>
  <c r="F19" i="19" s="1"/>
  <c r="F15" i="19"/>
  <c r="J15" i="22"/>
  <c r="J15" i="19"/>
  <c r="J16" i="19"/>
  <c r="O15" i="22"/>
  <c r="N11" i="19"/>
  <c r="J11" i="3"/>
  <c r="G11" i="20"/>
  <c r="G12" i="20" s="1"/>
  <c r="I13" i="5"/>
  <c r="I14" i="5"/>
  <c r="E14" i="5"/>
  <c r="K49" i="5"/>
  <c r="K53" i="5"/>
  <c r="K43" i="5"/>
  <c r="E11" i="3"/>
  <c r="K11" i="3"/>
  <c r="K12" i="3" s="1"/>
  <c r="N13" i="23"/>
  <c r="N14" i="23"/>
  <c r="N16" i="3"/>
  <c r="N19" i="3" s="1"/>
  <c r="M12" i="19"/>
  <c r="K11" i="1"/>
  <c r="D11" i="7"/>
  <c r="D12" i="7" s="1"/>
  <c r="C53" i="5"/>
  <c r="J53" i="5"/>
  <c r="K40" i="1"/>
  <c r="K43" i="1" s="1"/>
  <c r="J6" i="5" s="1"/>
  <c r="K44" i="5"/>
  <c r="J12" i="3"/>
  <c r="O10" i="19" l="1"/>
  <c r="O19" i="19"/>
  <c r="O9" i="22"/>
  <c r="D10" i="20"/>
  <c r="D9" i="22"/>
  <c r="D19" i="20"/>
  <c r="C49" i="5"/>
  <c r="D40" i="1"/>
  <c r="D27" i="5"/>
  <c r="C43" i="5"/>
  <c r="N12" i="7"/>
  <c r="N11" i="7"/>
  <c r="I12" i="3"/>
  <c r="I18" i="3" s="1"/>
  <c r="I20" i="3" s="1"/>
  <c r="C58" i="5"/>
  <c r="O16" i="3"/>
  <c r="O19" i="3" s="1"/>
  <c r="L15" i="2"/>
  <c r="L16" i="2"/>
  <c r="L19" i="2" s="1"/>
  <c r="J58" i="5"/>
  <c r="J49" i="5"/>
  <c r="J43" i="5"/>
  <c r="N12" i="19"/>
  <c r="N18" i="19" s="1"/>
  <c r="N20" i="19" s="1"/>
  <c r="O10" i="2"/>
  <c r="H16" i="2"/>
  <c r="H19" i="2" s="1"/>
  <c r="H15" i="2"/>
  <c r="K48" i="5"/>
  <c r="F10" i="21"/>
  <c r="L12" i="7"/>
  <c r="L18" i="7" s="1"/>
  <c r="L20" i="7" s="1"/>
  <c r="L11" i="7"/>
  <c r="L12" i="1" s="1"/>
  <c r="E12" i="3"/>
  <c r="I14" i="23"/>
  <c r="J17" i="22"/>
  <c r="I13" i="23"/>
  <c r="H12" i="2"/>
  <c r="K15" i="2"/>
  <c r="K16" i="2"/>
  <c r="N15" i="7"/>
  <c r="N16" i="7" s="1"/>
  <c r="N19" i="7" s="1"/>
  <c r="N10" i="21"/>
  <c r="N19" i="21"/>
  <c r="L8" i="21"/>
  <c r="L14" i="21"/>
  <c r="E8" i="21"/>
  <c r="E14" i="21"/>
  <c r="P6" i="21"/>
  <c r="P28" i="22"/>
  <c r="I8" i="2"/>
  <c r="I7" i="1"/>
  <c r="I14" i="2"/>
  <c r="P6" i="2"/>
  <c r="M15" i="7"/>
  <c r="M16" i="7" s="1"/>
  <c r="M45" i="5"/>
  <c r="E13" i="5"/>
  <c r="F9" i="1"/>
  <c r="F10" i="3"/>
  <c r="L12" i="3"/>
  <c r="N14" i="20"/>
  <c r="N8" i="20"/>
  <c r="F8" i="20"/>
  <c r="F7" i="22"/>
  <c r="P7" i="22" s="1"/>
  <c r="F14" i="20"/>
  <c r="D16" i="7"/>
  <c r="D19" i="7" s="1"/>
  <c r="G18" i="20"/>
  <c r="G20" i="20" s="1"/>
  <c r="K15" i="1"/>
  <c r="K16" i="3"/>
  <c r="K19" i="3" s="1"/>
  <c r="K15" i="3"/>
  <c r="J9" i="1"/>
  <c r="J10" i="7"/>
  <c r="L7" i="22"/>
  <c r="K19" i="19"/>
  <c r="O19" i="20"/>
  <c r="O10" i="20"/>
  <c r="I19" i="3"/>
  <c r="H15" i="3"/>
  <c r="H16" i="1" s="1"/>
  <c r="H15" i="1"/>
  <c r="H16" i="3"/>
  <c r="F11" i="2"/>
  <c r="F12" i="2"/>
  <c r="D15" i="22"/>
  <c r="D16" i="19"/>
  <c r="D15" i="19"/>
  <c r="G10" i="21"/>
  <c r="G19" i="21"/>
  <c r="K58" i="5"/>
  <c r="L40" i="1"/>
  <c r="L43" i="1" s="1"/>
  <c r="K6" i="5" s="1"/>
  <c r="L13" i="1"/>
  <c r="E10" i="2"/>
  <c r="P8" i="2"/>
  <c r="J11" i="2"/>
  <c r="J12" i="2"/>
  <c r="J18" i="2" s="1"/>
  <c r="J20" i="2" s="1"/>
  <c r="H10" i="7"/>
  <c r="H9" i="1"/>
  <c r="M8" i="20"/>
  <c r="M14" i="20"/>
  <c r="E7" i="22"/>
  <c r="P6" i="20"/>
  <c r="E8" i="20"/>
  <c r="E14" i="20"/>
  <c r="H19" i="21"/>
  <c r="H10" i="21"/>
  <c r="K19" i="21"/>
  <c r="K10" i="21"/>
  <c r="K9" i="22"/>
  <c r="K10" i="20"/>
  <c r="N7" i="1"/>
  <c r="N8" i="2"/>
  <c r="N9" i="1" s="1"/>
  <c r="N14" i="2"/>
  <c r="G10" i="2"/>
  <c r="G19" i="2"/>
  <c r="O10" i="3"/>
  <c r="L16" i="19"/>
  <c r="M12" i="2"/>
  <c r="E16" i="7"/>
  <c r="E15" i="7"/>
  <c r="E16" i="1" s="1"/>
  <c r="L15" i="20"/>
  <c r="L16" i="20"/>
  <c r="L19" i="20" s="1"/>
  <c r="L15" i="22"/>
  <c r="G19" i="20"/>
  <c r="N10" i="3"/>
  <c r="G14" i="3"/>
  <c r="G7" i="1"/>
  <c r="G8" i="3"/>
  <c r="M16" i="2"/>
  <c r="M19" i="2" s="1"/>
  <c r="F15" i="2"/>
  <c r="F16" i="2" s="1"/>
  <c r="F19" i="2" s="1"/>
  <c r="F10" i="7"/>
  <c r="F19" i="7"/>
  <c r="F9" i="22"/>
  <c r="F10" i="19"/>
  <c r="J7" i="22"/>
  <c r="J8" i="19"/>
  <c r="K14" i="20"/>
  <c r="K7" i="22"/>
  <c r="D19" i="21"/>
  <c r="J12" i="21"/>
  <c r="J18" i="21" s="1"/>
  <c r="J20" i="21" s="1"/>
  <c r="J11" i="21"/>
  <c r="D16" i="21"/>
  <c r="P14" i="21"/>
  <c r="O15" i="23"/>
  <c r="M8" i="3"/>
  <c r="M14" i="3"/>
  <c r="P6" i="3"/>
  <c r="F7" i="1"/>
  <c r="P7" i="1" s="1"/>
  <c r="E15" i="1"/>
  <c r="E16" i="2"/>
  <c r="E19" i="2" s="1"/>
  <c r="K15" i="7"/>
  <c r="K16" i="7" s="1"/>
  <c r="P28" i="1"/>
  <c r="E10" i="19"/>
  <c r="E9" i="22"/>
  <c r="I8" i="19"/>
  <c r="I14" i="19"/>
  <c r="L10" i="20"/>
  <c r="D15" i="21"/>
  <c r="I16" i="21"/>
  <c r="I18" i="21" s="1"/>
  <c r="I20" i="21" s="1"/>
  <c r="O10" i="21"/>
  <c r="I19" i="20"/>
  <c r="I10" i="20"/>
  <c r="L16" i="7"/>
  <c r="L19" i="7" s="1"/>
  <c r="J16" i="3"/>
  <c r="J19" i="2"/>
  <c r="K10" i="2"/>
  <c r="K19" i="2"/>
  <c r="D10" i="2"/>
  <c r="D19" i="2"/>
  <c r="P6" i="7"/>
  <c r="E8" i="7"/>
  <c r="P6" i="1"/>
  <c r="M15" i="19"/>
  <c r="M16" i="19"/>
  <c r="M19" i="19" s="1"/>
  <c r="O15" i="21"/>
  <c r="O16" i="22" s="1"/>
  <c r="O17" i="22" s="1"/>
  <c r="O16" i="21"/>
  <c r="O19" i="21" s="1"/>
  <c r="B1" i="7"/>
  <c r="B1" i="5"/>
  <c r="N19" i="19"/>
  <c r="K7" i="1"/>
  <c r="L15" i="3"/>
  <c r="L16" i="1" s="1"/>
  <c r="L15" i="1"/>
  <c r="O8" i="7"/>
  <c r="O14" i="7"/>
  <c r="I14" i="7"/>
  <c r="P14" i="7" s="1"/>
  <c r="O12" i="5"/>
  <c r="G14" i="19"/>
  <c r="P6" i="19"/>
  <c r="G8" i="19"/>
  <c r="J16" i="20"/>
  <c r="H19" i="20"/>
  <c r="H10" i="20"/>
  <c r="D10" i="21"/>
  <c r="B1" i="23"/>
  <c r="B1" i="22"/>
  <c r="B1" i="20"/>
  <c r="F16" i="3"/>
  <c r="F19" i="3" s="1"/>
  <c r="F15" i="3"/>
  <c r="J16" i="7"/>
  <c r="J19" i="7" s="1"/>
  <c r="D15" i="3"/>
  <c r="D16" i="3" s="1"/>
  <c r="D15" i="1"/>
  <c r="P14" i="3"/>
  <c r="P10" i="1"/>
  <c r="P5" i="1"/>
  <c r="O24" i="5"/>
  <c r="E16" i="19"/>
  <c r="E19" i="19" s="1"/>
  <c r="M19" i="21"/>
  <c r="K10" i="19"/>
  <c r="O14" i="2"/>
  <c r="O15" i="1" s="1"/>
  <c r="L8" i="19"/>
  <c r="D16" i="20"/>
  <c r="F16" i="21"/>
  <c r="F19" i="21" s="1"/>
  <c r="H14" i="19"/>
  <c r="H8" i="19"/>
  <c r="D19" i="3" l="1"/>
  <c r="D18" i="3"/>
  <c r="K19" i="7"/>
  <c r="K18" i="7"/>
  <c r="K20" i="7" s="1"/>
  <c r="N11" i="1"/>
  <c r="N13" i="5"/>
  <c r="N14" i="5"/>
  <c r="M19" i="7"/>
  <c r="M18" i="7"/>
  <c r="M20" i="7" s="1"/>
  <c r="L10" i="21"/>
  <c r="N18" i="7"/>
  <c r="N20" i="7" s="1"/>
  <c r="C14" i="5"/>
  <c r="C13" i="5"/>
  <c r="M16" i="22"/>
  <c r="E11" i="19"/>
  <c r="P10" i="19"/>
  <c r="P8" i="21"/>
  <c r="G15" i="1"/>
  <c r="G15" i="3"/>
  <c r="G16" i="1" s="1"/>
  <c r="G16" i="3"/>
  <c r="G19" i="3" s="1"/>
  <c r="O11" i="3"/>
  <c r="K11" i="22"/>
  <c r="E10" i="20"/>
  <c r="J14" i="5"/>
  <c r="J13" i="5"/>
  <c r="F10" i="20"/>
  <c r="I10" i="2"/>
  <c r="H18" i="2"/>
  <c r="H20" i="2" s="1"/>
  <c r="C44" i="5"/>
  <c r="P8" i="20"/>
  <c r="E11" i="22"/>
  <c r="P14" i="20"/>
  <c r="E15" i="20"/>
  <c r="P16" i="20" s="1"/>
  <c r="H18" i="3"/>
  <c r="H20" i="3" s="1"/>
  <c r="H19" i="3"/>
  <c r="N11" i="21"/>
  <c r="N12" i="21"/>
  <c r="N18" i="21" s="1"/>
  <c r="N20" i="21" s="1"/>
  <c r="D11" i="22"/>
  <c r="H15" i="19"/>
  <c r="H16" i="22" s="1"/>
  <c r="H15" i="22"/>
  <c r="H16" i="19"/>
  <c r="E15" i="22"/>
  <c r="H12" i="20"/>
  <c r="H18" i="20" s="1"/>
  <c r="H20" i="20" s="1"/>
  <c r="H11" i="20"/>
  <c r="O15" i="7"/>
  <c r="O16" i="7" s="1"/>
  <c r="O19" i="7" s="1"/>
  <c r="P8" i="7"/>
  <c r="E19" i="7"/>
  <c r="E9" i="1"/>
  <c r="E10" i="7"/>
  <c r="M9" i="1"/>
  <c r="M10" i="3"/>
  <c r="G11" i="2"/>
  <c r="G12" i="2"/>
  <c r="G18" i="2" s="1"/>
  <c r="G20" i="2" s="1"/>
  <c r="M18" i="19"/>
  <c r="M20" i="19" s="1"/>
  <c r="G14" i="5"/>
  <c r="H17" i="1"/>
  <c r="G13" i="5"/>
  <c r="J11" i="7"/>
  <c r="J12" i="1" s="1"/>
  <c r="J12" i="7"/>
  <c r="J18" i="7" s="1"/>
  <c r="J20" i="7" s="1"/>
  <c r="N15" i="20"/>
  <c r="N16" i="22" s="1"/>
  <c r="N16" i="20"/>
  <c r="N19" i="20" s="1"/>
  <c r="N15" i="22"/>
  <c r="F11" i="21"/>
  <c r="F12" i="21"/>
  <c r="F18" i="21" s="1"/>
  <c r="F20" i="21" s="1"/>
  <c r="J44" i="5"/>
  <c r="D11" i="20"/>
  <c r="D12" i="20"/>
  <c r="K11" i="19"/>
  <c r="K12" i="22" s="1"/>
  <c r="I15" i="7"/>
  <c r="P15" i="7" s="1"/>
  <c r="E11" i="2"/>
  <c r="O11" i="22"/>
  <c r="O20" i="22"/>
  <c r="G15" i="22"/>
  <c r="G15" i="19"/>
  <c r="G16" i="22" s="1"/>
  <c r="P14" i="19"/>
  <c r="O11" i="21"/>
  <c r="O12" i="21" s="1"/>
  <c r="O18" i="21" s="1"/>
  <c r="O20" i="21" s="1"/>
  <c r="F11" i="22"/>
  <c r="K11" i="20"/>
  <c r="K12" i="20"/>
  <c r="F18" i="2"/>
  <c r="F20" i="2" s="1"/>
  <c r="H10" i="19"/>
  <c r="H9" i="22"/>
  <c r="P9" i="22" s="1"/>
  <c r="H19" i="19"/>
  <c r="D12" i="21"/>
  <c r="P10" i="21"/>
  <c r="D11" i="21"/>
  <c r="F11" i="7"/>
  <c r="F12" i="7"/>
  <c r="F18" i="7" s="1"/>
  <c r="F20" i="7" s="1"/>
  <c r="O10" i="7"/>
  <c r="J19" i="3"/>
  <c r="J18" i="3"/>
  <c r="J20" i="3" s="1"/>
  <c r="K15" i="20"/>
  <c r="K16" i="22" s="1"/>
  <c r="K16" i="20"/>
  <c r="K19" i="20" s="1"/>
  <c r="K15" i="22"/>
  <c r="N15" i="2"/>
  <c r="N16" i="1" s="1"/>
  <c r="N16" i="2"/>
  <c r="N15" i="1"/>
  <c r="J20" i="1"/>
  <c r="J11" i="1"/>
  <c r="D43" i="1"/>
  <c r="F16" i="1"/>
  <c r="F17" i="1" s="1"/>
  <c r="J19" i="20"/>
  <c r="J18" i="20"/>
  <c r="J20" i="20" s="1"/>
  <c r="I19" i="21"/>
  <c r="L11" i="20"/>
  <c r="L12" i="20" s="1"/>
  <c r="L18" i="20" s="1"/>
  <c r="L20" i="20" s="1"/>
  <c r="J10" i="19"/>
  <c r="J9" i="22"/>
  <c r="J19" i="19"/>
  <c r="M18" i="2"/>
  <c r="M20" i="2" s="1"/>
  <c r="N10" i="2"/>
  <c r="N19" i="2"/>
  <c r="M10" i="20"/>
  <c r="M9" i="22"/>
  <c r="D16" i="22"/>
  <c r="I9" i="1"/>
  <c r="E15" i="21"/>
  <c r="P15" i="21" s="1"/>
  <c r="E16" i="21"/>
  <c r="E18" i="3"/>
  <c r="E20" i="3" s="1"/>
  <c r="O11" i="2"/>
  <c r="O12" i="2" s="1"/>
  <c r="O18" i="2" s="1"/>
  <c r="O20" i="2" s="1"/>
  <c r="K11" i="2"/>
  <c r="K12" i="1" s="1"/>
  <c r="K13" i="1" s="1"/>
  <c r="K12" i="2"/>
  <c r="K18" i="2" s="1"/>
  <c r="K20" i="2" s="1"/>
  <c r="F20" i="1"/>
  <c r="F11" i="1"/>
  <c r="D16" i="1"/>
  <c r="D17" i="1" s="1"/>
  <c r="D20" i="1" s="1"/>
  <c r="P15" i="3"/>
  <c r="K11" i="21"/>
  <c r="K12" i="21"/>
  <c r="K18" i="21" s="1"/>
  <c r="K20" i="21" s="1"/>
  <c r="K18" i="3"/>
  <c r="K20" i="3" s="1"/>
  <c r="L9" i="22"/>
  <c r="L10" i="19"/>
  <c r="L19" i="19"/>
  <c r="P8" i="19"/>
  <c r="G9" i="22"/>
  <c r="G10" i="19"/>
  <c r="I11" i="20"/>
  <c r="I12" i="20" s="1"/>
  <c r="I18" i="20" s="1"/>
  <c r="I20" i="20" s="1"/>
  <c r="E17" i="1"/>
  <c r="D13" i="5"/>
  <c r="D14" i="5"/>
  <c r="I15" i="1"/>
  <c r="H11" i="21"/>
  <c r="H12" i="21"/>
  <c r="H18" i="21" s="1"/>
  <c r="H20" i="21" s="1"/>
  <c r="H20" i="1"/>
  <c r="H11" i="1"/>
  <c r="O9" i="1"/>
  <c r="D19" i="19"/>
  <c r="D18" i="19"/>
  <c r="F11" i="3"/>
  <c r="E19" i="21"/>
  <c r="E10" i="21"/>
  <c r="O12" i="19"/>
  <c r="O18" i="19" s="1"/>
  <c r="O20" i="19" s="1"/>
  <c r="O11" i="19"/>
  <c r="M15" i="1"/>
  <c r="M15" i="3"/>
  <c r="M16" i="1" s="1"/>
  <c r="N11" i="3"/>
  <c r="N12" i="3"/>
  <c r="N18" i="3" s="1"/>
  <c r="N20" i="3" s="1"/>
  <c r="N10" i="20"/>
  <c r="N9" i="22"/>
  <c r="M15" i="20"/>
  <c r="M16" i="20"/>
  <c r="M19" i="20" s="1"/>
  <c r="M15" i="22"/>
  <c r="G11" i="21"/>
  <c r="G12" i="21"/>
  <c r="G18" i="21" s="1"/>
  <c r="G20" i="21" s="1"/>
  <c r="L16" i="3"/>
  <c r="L19" i="3" s="1"/>
  <c r="D11" i="2"/>
  <c r="D12" i="2"/>
  <c r="I15" i="22"/>
  <c r="I15" i="19"/>
  <c r="I16" i="22" s="1"/>
  <c r="I16" i="19"/>
  <c r="O15" i="2"/>
  <c r="O16" i="1" s="1"/>
  <c r="O17" i="1" s="1"/>
  <c r="O16" i="2"/>
  <c r="O19" i="2" s="1"/>
  <c r="K13" i="5"/>
  <c r="L17" i="1"/>
  <c r="L20" i="1" s="1"/>
  <c r="K14" i="5"/>
  <c r="I10" i="19"/>
  <c r="I19" i="19"/>
  <c r="I9" i="22"/>
  <c r="P14" i="2"/>
  <c r="F11" i="19"/>
  <c r="G9" i="1"/>
  <c r="G10" i="3"/>
  <c r="K14" i="23"/>
  <c r="K13" i="23"/>
  <c r="L17" i="22"/>
  <c r="L18" i="2"/>
  <c r="L20" i="2" s="1"/>
  <c r="H11" i="7"/>
  <c r="H12" i="1" s="1"/>
  <c r="L19" i="1"/>
  <c r="C13" i="23"/>
  <c r="P15" i="22"/>
  <c r="C14" i="23"/>
  <c r="O11" i="20"/>
  <c r="O12" i="20" s="1"/>
  <c r="O18" i="20" s="1"/>
  <c r="O20" i="20" s="1"/>
  <c r="K16" i="1"/>
  <c r="K17" i="1" s="1"/>
  <c r="K20" i="1" s="1"/>
  <c r="F15" i="20"/>
  <c r="F16" i="22" s="1"/>
  <c r="F15" i="22"/>
  <c r="F16" i="20"/>
  <c r="F19" i="20" s="1"/>
  <c r="P8" i="3"/>
  <c r="I15" i="2"/>
  <c r="P16" i="2" s="1"/>
  <c r="P19" i="2" s="1"/>
  <c r="I16" i="2"/>
  <c r="I19" i="2" s="1"/>
  <c r="L15" i="21"/>
  <c r="L16" i="22" s="1"/>
  <c r="D18" i="7"/>
  <c r="J20" i="22" l="1"/>
  <c r="J11" i="22"/>
  <c r="P19" i="20"/>
  <c r="G58" i="5"/>
  <c r="H40" i="1"/>
  <c r="H43" i="1" s="1"/>
  <c r="G6" i="5" s="1"/>
  <c r="G53" i="5"/>
  <c r="G49" i="5"/>
  <c r="J27" i="5"/>
  <c r="H13" i="1"/>
  <c r="G43" i="5"/>
  <c r="F13" i="1"/>
  <c r="E53" i="5"/>
  <c r="E58" i="5"/>
  <c r="F40" i="1"/>
  <c r="F43" i="1" s="1"/>
  <c r="E6" i="5" s="1"/>
  <c r="E49" i="5"/>
  <c r="E43" i="5"/>
  <c r="M11" i="20"/>
  <c r="M12" i="22" s="1"/>
  <c r="D18" i="21"/>
  <c r="F40" i="22"/>
  <c r="F43" i="22" s="1"/>
  <c r="E6" i="23" s="1"/>
  <c r="E49" i="23"/>
  <c r="E43" i="23"/>
  <c r="E58" i="23"/>
  <c r="E53" i="23"/>
  <c r="M11" i="1"/>
  <c r="M20" i="1"/>
  <c r="C58" i="23"/>
  <c r="C49" i="23"/>
  <c r="C43" i="23"/>
  <c r="D40" i="22"/>
  <c r="C53" i="23"/>
  <c r="D27" i="23"/>
  <c r="L16" i="21"/>
  <c r="L19" i="21" s="1"/>
  <c r="I11" i="19"/>
  <c r="I12" i="22" s="1"/>
  <c r="M17" i="22"/>
  <c r="L13" i="23"/>
  <c r="L14" i="23"/>
  <c r="N12" i="1"/>
  <c r="E11" i="21"/>
  <c r="E12" i="21" s="1"/>
  <c r="L20" i="22"/>
  <c r="L11" i="22"/>
  <c r="P16" i="21"/>
  <c r="P19" i="21" s="1"/>
  <c r="N49" i="23"/>
  <c r="N53" i="23"/>
  <c r="N58" i="23"/>
  <c r="O40" i="22"/>
  <c r="O43" i="22" s="1"/>
  <c r="N6" i="23" s="1"/>
  <c r="N43" i="23"/>
  <c r="N44" i="23" s="1"/>
  <c r="K12" i="19"/>
  <c r="K18" i="19" s="1"/>
  <c r="K20" i="19" s="1"/>
  <c r="E16" i="20"/>
  <c r="E19" i="20" s="1"/>
  <c r="O12" i="3"/>
  <c r="O18" i="3" s="1"/>
  <c r="O20" i="3" s="1"/>
  <c r="E12" i="19"/>
  <c r="C6" i="5"/>
  <c r="D20" i="7"/>
  <c r="D13" i="23"/>
  <c r="O13" i="23" s="1"/>
  <c r="P15" i="23" s="1"/>
  <c r="P17" i="23" s="1"/>
  <c r="D14" i="23"/>
  <c r="P16" i="3"/>
  <c r="P19" i="3" s="1"/>
  <c r="M58" i="5"/>
  <c r="N13" i="1"/>
  <c r="N40" i="1"/>
  <c r="N43" i="1" s="1"/>
  <c r="M6" i="5" s="1"/>
  <c r="M49" i="5"/>
  <c r="M43" i="5"/>
  <c r="M53" i="5"/>
  <c r="I11" i="22"/>
  <c r="I20" i="22"/>
  <c r="M11" i="22"/>
  <c r="M20" i="22"/>
  <c r="J48" i="5"/>
  <c r="I43" i="5"/>
  <c r="J13" i="1"/>
  <c r="I58" i="5"/>
  <c r="I53" i="5"/>
  <c r="J40" i="1"/>
  <c r="J43" i="1" s="1"/>
  <c r="I6" i="5" s="1"/>
  <c r="I49" i="5"/>
  <c r="M13" i="5"/>
  <c r="N17" i="1"/>
  <c r="N20" i="1" s="1"/>
  <c r="M14" i="5"/>
  <c r="H20" i="22"/>
  <c r="H11" i="22"/>
  <c r="P15" i="2"/>
  <c r="P15" i="20"/>
  <c r="E16" i="22"/>
  <c r="E17" i="22" s="1"/>
  <c r="E20" i="22" s="1"/>
  <c r="L11" i="21"/>
  <c r="L12" i="21" s="1"/>
  <c r="L18" i="21" s="1"/>
  <c r="L20" i="21" s="1"/>
  <c r="F12" i="1"/>
  <c r="L39" i="5"/>
  <c r="K19" i="1"/>
  <c r="D18" i="20"/>
  <c r="P11" i="2"/>
  <c r="D12" i="1"/>
  <c r="N11" i="22"/>
  <c r="M16" i="3"/>
  <c r="M19" i="3" s="1"/>
  <c r="F12" i="3"/>
  <c r="H14" i="5"/>
  <c r="O14" i="5" s="1"/>
  <c r="H13" i="5"/>
  <c r="I17" i="1"/>
  <c r="I20" i="1" s="1"/>
  <c r="G11" i="22"/>
  <c r="P11" i="22" s="1"/>
  <c r="I11" i="1"/>
  <c r="P16" i="19"/>
  <c r="P19" i="19" s="1"/>
  <c r="D12" i="22"/>
  <c r="E20" i="1"/>
  <c r="E11" i="1"/>
  <c r="P9" i="1"/>
  <c r="I11" i="2"/>
  <c r="I12" i="1" s="1"/>
  <c r="I12" i="2"/>
  <c r="I18" i="2" s="1"/>
  <c r="I20" i="2" s="1"/>
  <c r="O13" i="5"/>
  <c r="N11" i="20"/>
  <c r="N12" i="22" s="1"/>
  <c r="N12" i="20"/>
  <c r="N18" i="20" s="1"/>
  <c r="N20" i="20" s="1"/>
  <c r="E14" i="23"/>
  <c r="F17" i="22"/>
  <c r="F20" i="22" s="1"/>
  <c r="E13" i="23"/>
  <c r="O20" i="1"/>
  <c r="O11" i="1"/>
  <c r="J11" i="19"/>
  <c r="J12" i="22" s="1"/>
  <c r="J12" i="19"/>
  <c r="J18" i="19" s="1"/>
  <c r="J20" i="19" s="1"/>
  <c r="F13" i="23"/>
  <c r="F14" i="23"/>
  <c r="G17" i="22"/>
  <c r="G20" i="22" s="1"/>
  <c r="K40" i="22"/>
  <c r="K43" i="22" s="1"/>
  <c r="J6" i="23" s="1"/>
  <c r="J43" i="23"/>
  <c r="J58" i="23"/>
  <c r="J49" i="23"/>
  <c r="M27" i="23"/>
  <c r="K13" i="22"/>
  <c r="J53" i="23"/>
  <c r="L45" i="1"/>
  <c r="L49" i="1" s="1"/>
  <c r="L21" i="1"/>
  <c r="L11" i="19"/>
  <c r="L12" i="19"/>
  <c r="L18" i="19" s="1"/>
  <c r="L20" i="19" s="1"/>
  <c r="G12" i="3"/>
  <c r="G18" i="3" s="1"/>
  <c r="G20" i="3" s="1"/>
  <c r="G11" i="3"/>
  <c r="G12" i="1" s="1"/>
  <c r="P10" i="3"/>
  <c r="H14" i="23"/>
  <c r="O14" i="23" s="1"/>
  <c r="I17" i="22"/>
  <c r="H13" i="23"/>
  <c r="L18" i="3"/>
  <c r="L20" i="3" s="1"/>
  <c r="O11" i="7"/>
  <c r="O12" i="1" s="1"/>
  <c r="M14" i="23"/>
  <c r="M13" i="23"/>
  <c r="N17" i="22"/>
  <c r="N20" i="22" s="1"/>
  <c r="C48" i="5"/>
  <c r="C47" i="5"/>
  <c r="H12" i="7"/>
  <c r="H18" i="7" s="1"/>
  <c r="H20" i="7" s="1"/>
  <c r="G11" i="1"/>
  <c r="G20" i="1"/>
  <c r="D18" i="2"/>
  <c r="M17" i="1"/>
  <c r="L14" i="5"/>
  <c r="L13" i="5"/>
  <c r="G11" i="19"/>
  <c r="G12" i="22" s="1"/>
  <c r="G12" i="19"/>
  <c r="G18" i="19" s="1"/>
  <c r="G20" i="19" s="1"/>
  <c r="N11" i="2"/>
  <c r="N12" i="2"/>
  <c r="N18" i="2" s="1"/>
  <c r="N20" i="2" s="1"/>
  <c r="H11" i="19"/>
  <c r="H12" i="22" s="1"/>
  <c r="H12" i="19"/>
  <c r="H18" i="19" s="1"/>
  <c r="H20" i="19" s="1"/>
  <c r="E12" i="2"/>
  <c r="E18" i="2" s="1"/>
  <c r="E20" i="2" s="1"/>
  <c r="E11" i="7"/>
  <c r="E12" i="7"/>
  <c r="P10" i="7"/>
  <c r="I16" i="1"/>
  <c r="P16" i="1" s="1"/>
  <c r="Q16" i="1" s="1"/>
  <c r="D17" i="22"/>
  <c r="D20" i="22" s="1"/>
  <c r="F12" i="19"/>
  <c r="F18" i="19" s="1"/>
  <c r="F20" i="19" s="1"/>
  <c r="P10" i="2"/>
  <c r="O12" i="22"/>
  <c r="O13" i="22" s="1"/>
  <c r="O19" i="22" s="1"/>
  <c r="D20" i="19"/>
  <c r="P15" i="19"/>
  <c r="J14" i="23"/>
  <c r="K17" i="22"/>
  <c r="K20" i="22" s="1"/>
  <c r="J13" i="23"/>
  <c r="K18" i="20"/>
  <c r="K20" i="20" s="1"/>
  <c r="I16" i="7"/>
  <c r="P10" i="20"/>
  <c r="G14" i="23"/>
  <c r="G13" i="23"/>
  <c r="H17" i="22"/>
  <c r="E11" i="20"/>
  <c r="E12" i="22" s="1"/>
  <c r="E13" i="22" s="1"/>
  <c r="E12" i="20"/>
  <c r="E18" i="20" s="1"/>
  <c r="E20" i="20" s="1"/>
  <c r="F14" i="5"/>
  <c r="G17" i="1"/>
  <c r="F13" i="5"/>
  <c r="P15" i="1"/>
  <c r="G16" i="19"/>
  <c r="G19" i="19" s="1"/>
  <c r="P16" i="7"/>
  <c r="P19" i="7" s="1"/>
  <c r="L45" i="5"/>
  <c r="M11" i="3"/>
  <c r="M12" i="1" s="1"/>
  <c r="D43" i="23"/>
  <c r="D58" i="23"/>
  <c r="D53" i="23"/>
  <c r="E40" i="22"/>
  <c r="E43" i="22" s="1"/>
  <c r="D6" i="23" s="1"/>
  <c r="D49" i="23"/>
  <c r="F11" i="20"/>
  <c r="F12" i="22" s="1"/>
  <c r="F13" i="22" s="1"/>
  <c r="F12" i="20"/>
  <c r="F18" i="20" s="1"/>
  <c r="F20" i="20" s="1"/>
  <c r="D20" i="3"/>
  <c r="O21" i="22" l="1"/>
  <c r="O45" i="22"/>
  <c r="O49" i="22" s="1"/>
  <c r="I17" i="23"/>
  <c r="I18" i="23" s="1"/>
  <c r="N17" i="23"/>
  <c r="N18" i="23" s="1"/>
  <c r="N30" i="23" s="1"/>
  <c r="K17" i="23"/>
  <c r="K18" i="23" s="1"/>
  <c r="L17" i="23"/>
  <c r="L18" i="23" s="1"/>
  <c r="H17" i="23"/>
  <c r="H18" i="23" s="1"/>
  <c r="D17" i="23"/>
  <c r="D18" i="23" s="1"/>
  <c r="G17" i="23"/>
  <c r="J17" i="23"/>
  <c r="E17" i="23"/>
  <c r="M17" i="23"/>
  <c r="F17" i="23"/>
  <c r="F19" i="22"/>
  <c r="E19" i="22"/>
  <c r="F39" i="23"/>
  <c r="E18" i="21"/>
  <c r="E20" i="21" s="1"/>
  <c r="P12" i="21"/>
  <c r="M18" i="23"/>
  <c r="P15" i="5"/>
  <c r="P17" i="5" s="1"/>
  <c r="I44" i="5"/>
  <c r="K45" i="5"/>
  <c r="K47" i="5" s="1"/>
  <c r="D43" i="22"/>
  <c r="P12" i="2"/>
  <c r="N19" i="1"/>
  <c r="J26" i="5"/>
  <c r="J28" i="5" s="1"/>
  <c r="I19" i="7"/>
  <c r="I18" i="7"/>
  <c r="I20" i="7" s="1"/>
  <c r="D20" i="2"/>
  <c r="P18" i="2"/>
  <c r="P20" i="2" s="1"/>
  <c r="K54" i="5"/>
  <c r="K59" i="5"/>
  <c r="P11" i="20"/>
  <c r="K39" i="5"/>
  <c r="J19" i="1"/>
  <c r="I13" i="22"/>
  <c r="I40" i="22"/>
  <c r="I43" i="22" s="1"/>
  <c r="H6" i="23" s="1"/>
  <c r="H43" i="23"/>
  <c r="H49" i="23"/>
  <c r="H53" i="23"/>
  <c r="H58" i="23"/>
  <c r="D26" i="5"/>
  <c r="L40" i="22"/>
  <c r="L43" i="22" s="1"/>
  <c r="K6" i="23" s="1"/>
  <c r="K30" i="23" s="1"/>
  <c r="K49" i="23"/>
  <c r="K43" i="23"/>
  <c r="K53" i="23"/>
  <c r="K58" i="23"/>
  <c r="L58" i="5"/>
  <c r="M40" i="1"/>
  <c r="M43" i="1" s="1"/>
  <c r="L6" i="5" s="1"/>
  <c r="M13" i="1"/>
  <c r="L53" i="5"/>
  <c r="L49" i="5"/>
  <c r="L43" i="5"/>
  <c r="M27" i="5"/>
  <c r="P18" i="21"/>
  <c r="D20" i="21"/>
  <c r="E18" i="23"/>
  <c r="E30" i="23" s="1"/>
  <c r="N48" i="23"/>
  <c r="F19" i="1"/>
  <c r="E18" i="7"/>
  <c r="F58" i="5"/>
  <c r="F49" i="5"/>
  <c r="F43" i="5"/>
  <c r="G13" i="1"/>
  <c r="G39" i="5" s="1"/>
  <c r="G40" i="1"/>
  <c r="G43" i="1" s="1"/>
  <c r="F6" i="5" s="1"/>
  <c r="F53" i="5"/>
  <c r="K19" i="22"/>
  <c r="F18" i="3"/>
  <c r="P12" i="3"/>
  <c r="P12" i="20"/>
  <c r="P16" i="22"/>
  <c r="I12" i="19"/>
  <c r="I18" i="19" s="1"/>
  <c r="I20" i="19" s="1"/>
  <c r="C44" i="23"/>
  <c r="E45" i="23"/>
  <c r="I45" i="5"/>
  <c r="G44" i="5"/>
  <c r="P11" i="21"/>
  <c r="J18" i="23"/>
  <c r="P11" i="7"/>
  <c r="O12" i="7"/>
  <c r="O18" i="7" s="1"/>
  <c r="O20" i="7" s="1"/>
  <c r="F18" i="23"/>
  <c r="H53" i="5"/>
  <c r="I40" i="1"/>
  <c r="I43" i="1" s="1"/>
  <c r="H6" i="5" s="1"/>
  <c r="H58" i="5"/>
  <c r="I13" i="1"/>
  <c r="I39" i="5" s="1"/>
  <c r="H43" i="5"/>
  <c r="H49" i="5"/>
  <c r="D20" i="20"/>
  <c r="P18" i="20"/>
  <c r="P20" i="20" s="1"/>
  <c r="M12" i="20"/>
  <c r="M18" i="20" s="1"/>
  <c r="M20" i="20" s="1"/>
  <c r="H19" i="1"/>
  <c r="E12" i="1"/>
  <c r="P12" i="1" s="1"/>
  <c r="D44" i="23"/>
  <c r="F45" i="23"/>
  <c r="R17" i="1"/>
  <c r="P17" i="1"/>
  <c r="P20" i="1"/>
  <c r="F49" i="23"/>
  <c r="O49" i="23" s="1"/>
  <c r="G40" i="22"/>
  <c r="G43" i="22" s="1"/>
  <c r="F6" i="23" s="1"/>
  <c r="G26" i="23" s="1"/>
  <c r="G28" i="23" s="1"/>
  <c r="G13" i="22"/>
  <c r="G39" i="23" s="1"/>
  <c r="F58" i="23"/>
  <c r="F53" i="23"/>
  <c r="O53" i="23" s="1"/>
  <c r="F43" i="23"/>
  <c r="N40" i="22"/>
  <c r="N43" i="22" s="1"/>
  <c r="M6" i="23" s="1"/>
  <c r="M53" i="23"/>
  <c r="M43" i="23"/>
  <c r="M44" i="23" s="1"/>
  <c r="N13" i="22"/>
  <c r="N19" i="22" s="1"/>
  <c r="M58" i="23"/>
  <c r="M49" i="23"/>
  <c r="K21" i="1"/>
  <c r="K45" i="1"/>
  <c r="K49" i="1" s="1"/>
  <c r="M44" i="5"/>
  <c r="C45" i="23"/>
  <c r="E18" i="19"/>
  <c r="E44" i="5"/>
  <c r="G45" i="5"/>
  <c r="J40" i="22"/>
  <c r="J43" i="22" s="1"/>
  <c r="I6" i="23" s="1"/>
  <c r="I30" i="23" s="1"/>
  <c r="I49" i="23"/>
  <c r="I58" i="23"/>
  <c r="I43" i="23"/>
  <c r="J13" i="22"/>
  <c r="I53" i="23"/>
  <c r="G18" i="23"/>
  <c r="D53" i="5"/>
  <c r="D49" i="5"/>
  <c r="E40" i="1"/>
  <c r="E13" i="1"/>
  <c r="D43" i="5"/>
  <c r="D58" i="5"/>
  <c r="G27" i="5"/>
  <c r="P11" i="1"/>
  <c r="L58" i="23"/>
  <c r="L53" i="23"/>
  <c r="L49" i="23"/>
  <c r="M13" i="22"/>
  <c r="M40" i="22"/>
  <c r="M43" i="22" s="1"/>
  <c r="L6" i="23" s="1"/>
  <c r="L43" i="23"/>
  <c r="P11" i="19"/>
  <c r="D13" i="22"/>
  <c r="G45" i="23"/>
  <c r="E44" i="23"/>
  <c r="G27" i="23"/>
  <c r="O27" i="23" s="1"/>
  <c r="M12" i="3"/>
  <c r="M18" i="3" s="1"/>
  <c r="M20" i="3" s="1"/>
  <c r="L12" i="22"/>
  <c r="P12" i="22" s="1"/>
  <c r="L45" i="23"/>
  <c r="J44" i="23"/>
  <c r="N43" i="5"/>
  <c r="N49" i="5"/>
  <c r="O13" i="1"/>
  <c r="C39" i="23" s="1"/>
  <c r="O40" i="1"/>
  <c r="O43" i="1" s="1"/>
  <c r="N6" i="5" s="1"/>
  <c r="N53" i="5"/>
  <c r="N58" i="5"/>
  <c r="D13" i="1"/>
  <c r="E45" i="5"/>
  <c r="P11" i="3"/>
  <c r="G49" i="23"/>
  <c r="H40" i="22"/>
  <c r="H43" i="22" s="1"/>
  <c r="G6" i="23" s="1"/>
  <c r="H13" i="22"/>
  <c r="J27" i="23"/>
  <c r="G58" i="23"/>
  <c r="G53" i="23"/>
  <c r="G43" i="23"/>
  <c r="O58" i="23"/>
  <c r="E47" i="23" l="1"/>
  <c r="E48" i="23"/>
  <c r="E20" i="7"/>
  <c r="P18" i="7"/>
  <c r="P20" i="7" s="1"/>
  <c r="C6" i="23"/>
  <c r="P43" i="22"/>
  <c r="E43" i="1"/>
  <c r="P40" i="1"/>
  <c r="C47" i="23"/>
  <c r="C48" i="23"/>
  <c r="F45" i="1"/>
  <c r="F49" i="1" s="1"/>
  <c r="F21" i="1"/>
  <c r="N45" i="1"/>
  <c r="N49" i="1" s="1"/>
  <c r="N21" i="1"/>
  <c r="F45" i="22"/>
  <c r="F49" i="22" s="1"/>
  <c r="F21" i="22"/>
  <c r="D19" i="22"/>
  <c r="P13" i="22"/>
  <c r="E39" i="23"/>
  <c r="O49" i="5"/>
  <c r="M48" i="5"/>
  <c r="M47" i="5"/>
  <c r="L13" i="22"/>
  <c r="I48" i="5"/>
  <c r="I47" i="5"/>
  <c r="E19" i="1"/>
  <c r="F39" i="5"/>
  <c r="N45" i="5"/>
  <c r="L44" i="5"/>
  <c r="G44" i="23"/>
  <c r="I45" i="23"/>
  <c r="D45" i="23"/>
  <c r="O45" i="23" s="1"/>
  <c r="N44" i="5"/>
  <c r="C40" i="5"/>
  <c r="D19" i="1"/>
  <c r="E39" i="5"/>
  <c r="D39" i="5"/>
  <c r="P13" i="1"/>
  <c r="J48" i="23"/>
  <c r="O53" i="5"/>
  <c r="J54" i="5"/>
  <c r="J59" i="5"/>
  <c r="F44" i="23"/>
  <c r="O44" i="23" s="1"/>
  <c r="H45" i="23"/>
  <c r="J45" i="5"/>
  <c r="J47" i="5" s="1"/>
  <c r="H44" i="5"/>
  <c r="Q16" i="22"/>
  <c r="P17" i="22"/>
  <c r="P20" i="22" s="1"/>
  <c r="R17" i="22"/>
  <c r="H39" i="5"/>
  <c r="G19" i="1"/>
  <c r="K44" i="23"/>
  <c r="M45" i="23"/>
  <c r="M47" i="23" s="1"/>
  <c r="I17" i="5"/>
  <c r="I18" i="5" s="1"/>
  <c r="I30" i="5" s="1"/>
  <c r="E17" i="5"/>
  <c r="E18" i="5" s="1"/>
  <c r="E30" i="5" s="1"/>
  <c r="C17" i="5"/>
  <c r="N17" i="5"/>
  <c r="N18" i="5" s="1"/>
  <c r="D17" i="5"/>
  <c r="D18" i="5" s="1"/>
  <c r="K17" i="5"/>
  <c r="K18" i="5" s="1"/>
  <c r="K30" i="5" s="1"/>
  <c r="G17" i="5"/>
  <c r="G18" i="5" s="1"/>
  <c r="J17" i="5"/>
  <c r="J18" i="5" s="1"/>
  <c r="J30" i="5" s="1"/>
  <c r="H17" i="5"/>
  <c r="H18" i="5" s="1"/>
  <c r="F17" i="5"/>
  <c r="F18" i="5" s="1"/>
  <c r="F30" i="5" s="1"/>
  <c r="L17" i="5"/>
  <c r="L18" i="5" s="1"/>
  <c r="L30" i="5" s="1"/>
  <c r="M17" i="5"/>
  <c r="M18" i="5" s="1"/>
  <c r="M48" i="23"/>
  <c r="H45" i="1"/>
  <c r="H49" i="1" s="1"/>
  <c r="H21" i="1"/>
  <c r="F44" i="5"/>
  <c r="H45" i="5"/>
  <c r="M19" i="1"/>
  <c r="N39" i="5"/>
  <c r="M39" i="5"/>
  <c r="J45" i="23"/>
  <c r="J47" i="23" s="1"/>
  <c r="H44" i="23"/>
  <c r="M26" i="23"/>
  <c r="M28" i="23" s="1"/>
  <c r="M30" i="23" s="1"/>
  <c r="K45" i="23"/>
  <c r="I44" i="23"/>
  <c r="G48" i="5"/>
  <c r="G47" i="5"/>
  <c r="M26" i="5"/>
  <c r="M28" i="5" s="1"/>
  <c r="H30" i="23"/>
  <c r="D39" i="23"/>
  <c r="O19" i="1"/>
  <c r="E20" i="19"/>
  <c r="P18" i="19"/>
  <c r="P20" i="19" s="1"/>
  <c r="E45" i="22"/>
  <c r="E49" i="22" s="1"/>
  <c r="E21" i="22"/>
  <c r="J39" i="5"/>
  <c r="I19" i="1"/>
  <c r="O27" i="5"/>
  <c r="L30" i="23"/>
  <c r="O58" i="5"/>
  <c r="H39" i="23"/>
  <c r="G19" i="22"/>
  <c r="H30" i="5"/>
  <c r="F20" i="3"/>
  <c r="P18" i="3"/>
  <c r="P20" i="3" s="1"/>
  <c r="D28" i="5"/>
  <c r="I19" i="22"/>
  <c r="J39" i="23"/>
  <c r="N54" i="23"/>
  <c r="N59" i="23"/>
  <c r="D48" i="23"/>
  <c r="L44" i="23"/>
  <c r="N45" i="23"/>
  <c r="N47" i="23" s="1"/>
  <c r="E47" i="5"/>
  <c r="E48" i="5"/>
  <c r="H19" i="22"/>
  <c r="I39" i="23"/>
  <c r="J26" i="23"/>
  <c r="J28" i="23" s="1"/>
  <c r="J30" i="23" s="1"/>
  <c r="G30" i="23"/>
  <c r="N30" i="5"/>
  <c r="M19" i="22"/>
  <c r="N39" i="23"/>
  <c r="D44" i="5"/>
  <c r="F45" i="5"/>
  <c r="O45" i="5" s="1"/>
  <c r="O43" i="5"/>
  <c r="K39" i="23"/>
  <c r="J19" i="22"/>
  <c r="P12" i="19"/>
  <c r="N45" i="22"/>
  <c r="N49" i="22" s="1"/>
  <c r="N21" i="22"/>
  <c r="F30" i="23"/>
  <c r="O43" i="23"/>
  <c r="K21" i="22"/>
  <c r="K45" i="22"/>
  <c r="K49" i="22" s="1"/>
  <c r="P12" i="7"/>
  <c r="P20" i="21"/>
  <c r="J21" i="1"/>
  <c r="J45" i="1"/>
  <c r="J49" i="1" s="1"/>
  <c r="P40" i="22"/>
  <c r="O39" i="23" l="1"/>
  <c r="O17" i="5"/>
  <c r="C18" i="5"/>
  <c r="L47" i="23"/>
  <c r="L48" i="23"/>
  <c r="O21" i="1"/>
  <c r="O45" i="1"/>
  <c r="O49" i="1" s="1"/>
  <c r="F47" i="5"/>
  <c r="F48" i="5"/>
  <c r="H48" i="5"/>
  <c r="H47" i="5"/>
  <c r="L19" i="22"/>
  <c r="M39" i="23"/>
  <c r="L39" i="23"/>
  <c r="D45" i="22"/>
  <c r="D21" i="22"/>
  <c r="M45" i="22"/>
  <c r="M49" i="22" s="1"/>
  <c r="M21" i="22"/>
  <c r="I47" i="23"/>
  <c r="I48" i="23"/>
  <c r="J45" i="22"/>
  <c r="J49" i="22" s="1"/>
  <c r="J21" i="22"/>
  <c r="D47" i="23"/>
  <c r="I21" i="1"/>
  <c r="I45" i="1"/>
  <c r="I49" i="1" s="1"/>
  <c r="G48" i="23"/>
  <c r="G47" i="23"/>
  <c r="H47" i="23"/>
  <c r="H48" i="23"/>
  <c r="O48" i="23" s="1"/>
  <c r="G54" i="5"/>
  <c r="G59" i="5"/>
  <c r="K47" i="23"/>
  <c r="K48" i="23"/>
  <c r="O39" i="5"/>
  <c r="L48" i="5"/>
  <c r="L47" i="5"/>
  <c r="O47" i="23"/>
  <c r="N47" i="5"/>
  <c r="N48" i="5"/>
  <c r="F48" i="23"/>
  <c r="F47" i="23"/>
  <c r="E59" i="23"/>
  <c r="E54" i="23"/>
  <c r="M59" i="23"/>
  <c r="M54" i="23"/>
  <c r="J54" i="23"/>
  <c r="J59" i="23"/>
  <c r="G45" i="1"/>
  <c r="G49" i="1" s="1"/>
  <c r="G21" i="1"/>
  <c r="H21" i="22"/>
  <c r="H45" i="22"/>
  <c r="H49" i="22" s="1"/>
  <c r="G21" i="22"/>
  <c r="G45" i="22"/>
  <c r="G49" i="22" s="1"/>
  <c r="D21" i="1"/>
  <c r="D45" i="1"/>
  <c r="P19" i="1"/>
  <c r="P21" i="1" s="1"/>
  <c r="D6" i="5"/>
  <c r="P43" i="1"/>
  <c r="I54" i="5"/>
  <c r="I59" i="5"/>
  <c r="I45" i="22"/>
  <c r="I49" i="22" s="1"/>
  <c r="I21" i="22"/>
  <c r="M45" i="1"/>
  <c r="M49" i="1" s="1"/>
  <c r="M21" i="1"/>
  <c r="D26" i="23"/>
  <c r="O6" i="23"/>
  <c r="E59" i="5"/>
  <c r="E54" i="5"/>
  <c r="D47" i="5"/>
  <c r="D48" i="5"/>
  <c r="O44" i="5"/>
  <c r="D59" i="23"/>
  <c r="D54" i="23"/>
  <c r="M30" i="5"/>
  <c r="D40" i="5"/>
  <c r="E40" i="5" s="1"/>
  <c r="F40" i="5" s="1"/>
  <c r="G40" i="5" s="1"/>
  <c r="H40" i="5" s="1"/>
  <c r="I40" i="5" s="1"/>
  <c r="J40" i="5" s="1"/>
  <c r="K40" i="5" s="1"/>
  <c r="L40" i="5" s="1"/>
  <c r="M40" i="5" s="1"/>
  <c r="N40" i="5" s="1"/>
  <c r="B40" i="23" s="1"/>
  <c r="C40" i="23" s="1"/>
  <c r="D40" i="23" s="1"/>
  <c r="E40" i="23" s="1"/>
  <c r="F40" i="23" s="1"/>
  <c r="G40" i="23" s="1"/>
  <c r="H40" i="23" s="1"/>
  <c r="I40" i="23" s="1"/>
  <c r="J40" i="23" s="1"/>
  <c r="K40" i="23" s="1"/>
  <c r="L40" i="23" s="1"/>
  <c r="M40" i="23" s="1"/>
  <c r="N40" i="23" s="1"/>
  <c r="E45" i="1"/>
  <c r="E49" i="1" s="1"/>
  <c r="E21" i="1"/>
  <c r="M59" i="5"/>
  <c r="M54" i="5"/>
  <c r="D54" i="5" l="1"/>
  <c r="D59" i="5"/>
  <c r="H54" i="23"/>
  <c r="H59" i="23"/>
  <c r="I54" i="23"/>
  <c r="I59" i="23"/>
  <c r="D49" i="22"/>
  <c r="G59" i="23"/>
  <c r="G54" i="23"/>
  <c r="C17" i="23"/>
  <c r="O26" i="23"/>
  <c r="D28" i="23"/>
  <c r="L21" i="22"/>
  <c r="L45" i="22"/>
  <c r="L49" i="22" s="1"/>
  <c r="F59" i="5"/>
  <c r="F54" i="5"/>
  <c r="O18" i="5"/>
  <c r="C30" i="5"/>
  <c r="F54" i="23"/>
  <c r="F59" i="23"/>
  <c r="N54" i="5"/>
  <c r="N59" i="5"/>
  <c r="G26" i="5"/>
  <c r="D30" i="5"/>
  <c r="O6" i="5"/>
  <c r="O48" i="5"/>
  <c r="L59" i="5"/>
  <c r="L54" i="5"/>
  <c r="D49" i="1"/>
  <c r="P45" i="1"/>
  <c r="H54" i="5"/>
  <c r="H59" i="5"/>
  <c r="L54" i="23"/>
  <c r="L59" i="23"/>
  <c r="O47" i="5"/>
  <c r="P19" i="22"/>
  <c r="P21" i="22" s="1"/>
  <c r="C59" i="5" l="1"/>
  <c r="O59" i="5" s="1"/>
  <c r="P49" i="1"/>
  <c r="C54" i="5"/>
  <c r="O54" i="5" s="1"/>
  <c r="P45" i="22"/>
  <c r="O28" i="23"/>
  <c r="D30" i="23"/>
  <c r="C54" i="23"/>
  <c r="O54" i="23" s="1"/>
  <c r="P49" i="22"/>
  <c r="C59" i="23"/>
  <c r="C55" i="5"/>
  <c r="D55" i="5" s="1"/>
  <c r="E55" i="5" s="1"/>
  <c r="F55" i="5" s="1"/>
  <c r="C60" i="5"/>
  <c r="D60" i="5" s="1"/>
  <c r="E60" i="5" s="1"/>
  <c r="F60" i="5" s="1"/>
  <c r="K54" i="23"/>
  <c r="K59" i="23"/>
  <c r="O17" i="23"/>
  <c r="C18" i="23"/>
  <c r="G28" i="5"/>
  <c r="O26" i="5"/>
  <c r="G30" i="5" l="1"/>
  <c r="P30" i="5" s="1"/>
  <c r="O28" i="5"/>
  <c r="O30" i="5" s="1"/>
  <c r="O18" i="23"/>
  <c r="O30" i="23" s="1"/>
  <c r="C30" i="23"/>
  <c r="P30" i="23" s="1"/>
  <c r="O59" i="23"/>
  <c r="G55" i="5" l="1"/>
  <c r="H55" i="5" s="1"/>
  <c r="I55" i="5" s="1"/>
  <c r="J55" i="5" s="1"/>
  <c r="K55" i="5" s="1"/>
  <c r="L55" i="5" s="1"/>
  <c r="M55" i="5" s="1"/>
  <c r="N55" i="5" s="1"/>
  <c r="B55" i="23" s="1"/>
  <c r="C55" i="23" s="1"/>
  <c r="D55" i="23" s="1"/>
  <c r="E55" i="23" s="1"/>
  <c r="F55" i="23" s="1"/>
  <c r="G55" i="23" s="1"/>
  <c r="H55" i="23" s="1"/>
  <c r="I55" i="23" s="1"/>
  <c r="J55" i="23" s="1"/>
  <c r="K55" i="23" s="1"/>
  <c r="L55" i="23" s="1"/>
  <c r="M55" i="23" s="1"/>
  <c r="N55" i="23" s="1"/>
  <c r="G60" i="5"/>
  <c r="H60" i="5" s="1"/>
  <c r="I60" i="5" s="1"/>
  <c r="J60" i="5" s="1"/>
  <c r="K60" i="5" s="1"/>
  <c r="L60" i="5" s="1"/>
  <c r="M60" i="5" s="1"/>
  <c r="N60" i="5" s="1"/>
  <c r="B60" i="23" s="1"/>
  <c r="C60" i="23" s="1"/>
  <c r="D60" i="23" s="1"/>
  <c r="E60" i="23" s="1"/>
  <c r="F60" i="23" s="1"/>
  <c r="G60" i="23" s="1"/>
  <c r="H60" i="23" s="1"/>
  <c r="I60" i="23" s="1"/>
  <c r="J60" i="23" s="1"/>
  <c r="K60" i="23" s="1"/>
  <c r="L60" i="23" s="1"/>
  <c r="M60" i="23" s="1"/>
  <c r="N60" i="23" s="1"/>
</calcChain>
</file>

<file path=xl/sharedStrings.xml><?xml version="1.0" encoding="utf-8"?>
<sst xmlns="http://schemas.openxmlformats.org/spreadsheetml/2006/main" count="1174" uniqueCount="255">
  <si>
    <t>TOTAL</t>
  </si>
  <si>
    <t>SUVA</t>
  </si>
  <si>
    <t>Total Stunden</t>
  </si>
  <si>
    <t>Umsatz Temporär</t>
  </si>
  <si>
    <t>Umsatz Festvermittlungen</t>
  </si>
  <si>
    <t>Debitorenverluste</t>
  </si>
  <si>
    <t>Bruttogewinn</t>
  </si>
  <si>
    <t>Reise-/Repräsentationsspesen</t>
  </si>
  <si>
    <t>Miete und Nebenkosten</t>
  </si>
  <si>
    <t>Bankspesen und Zinsen</t>
  </si>
  <si>
    <t>Versicherungen</t>
  </si>
  <si>
    <t>Informatik</t>
  </si>
  <si>
    <t>Unterhalt Mobiliar, Einrichtung</t>
  </si>
  <si>
    <t>Fahrzeugaufwand</t>
  </si>
  <si>
    <t>Werbung</t>
  </si>
  <si>
    <t>Büromaterial, Drucksachen</t>
  </si>
  <si>
    <t>Telefon, Porti</t>
  </si>
  <si>
    <t>EasyTemp</t>
  </si>
  <si>
    <t>Verwaltung Realisator</t>
  </si>
  <si>
    <t>Rechtskosten, Beiträge</t>
  </si>
  <si>
    <t>Abschreibungen</t>
  </si>
  <si>
    <t>Steuern</t>
  </si>
  <si>
    <t>Nettogewinn</t>
  </si>
  <si>
    <t>AHV, ALV</t>
  </si>
  <si>
    <t>BVG</t>
  </si>
  <si>
    <t>KTG</t>
  </si>
  <si>
    <t>Gründungskosten</t>
  </si>
  <si>
    <t>Mobiliar, Informatik</t>
  </si>
  <si>
    <t>Übriges</t>
  </si>
  <si>
    <t>Saldo Bank</t>
  </si>
  <si>
    <t>Kosten Factoring</t>
  </si>
  <si>
    <t>März</t>
  </si>
  <si>
    <t>April</t>
  </si>
  <si>
    <t>Mai</t>
  </si>
  <si>
    <t>Juni</t>
  </si>
  <si>
    <t>Juli</t>
  </si>
  <si>
    <t>Übriger Aufwand</t>
  </si>
  <si>
    <t>Anzahl Temporär Mitarbeiter</t>
  </si>
  <si>
    <t>Anzahl Arbeitstage im Monat</t>
  </si>
  <si>
    <t>Total Umsatz (ohne MWSt)</t>
  </si>
  <si>
    <t>Kaufmännische Mitarbeiter</t>
  </si>
  <si>
    <t>1)</t>
  </si>
  <si>
    <t>2)</t>
  </si>
  <si>
    <t>3)</t>
  </si>
  <si>
    <t>4)</t>
  </si>
  <si>
    <t>5)</t>
  </si>
  <si>
    <t>1) Stunden pro Arbeitstag</t>
  </si>
  <si>
    <t>3) In Prozent des Umsatzes</t>
  </si>
  <si>
    <t>2) Fakturierter Umsatz pro Stunde (in CHF ohne MWSt)</t>
  </si>
  <si>
    <t>4) Bruttolohn pro Stunde (in CHF)</t>
  </si>
  <si>
    <t>6)</t>
  </si>
  <si>
    <t>7)</t>
  </si>
  <si>
    <t>6) In Prozent des Temporär Umsatzes</t>
  </si>
  <si>
    <t>7) In Prozent des gesamten Umsatzes</t>
  </si>
  <si>
    <t>Sept</t>
  </si>
  <si>
    <t>Okt</t>
  </si>
  <si>
    <t>Nov</t>
  </si>
  <si>
    <t>Dez</t>
  </si>
  <si>
    <t>Feb</t>
  </si>
  <si>
    <t>Jan</t>
  </si>
  <si>
    <t>Aug</t>
  </si>
  <si>
    <t>Total Lohnaufwand temporär</t>
  </si>
  <si>
    <t>Umsatz netto (ohne MWSt)</t>
  </si>
  <si>
    <t>Umsatz Marge temporär in %</t>
  </si>
  <si>
    <t>Bruttogewinn Marge in %</t>
  </si>
  <si>
    <t>1) In Prozent des gesamten Bruttolohnes</t>
  </si>
  <si>
    <t>2) In Prozent des fakturierten Umsatzes</t>
  </si>
  <si>
    <t>Total alle Mitarbeiter (kaufmännisch / Industrie / Bau)</t>
  </si>
  <si>
    <t>Finanzplan</t>
  </si>
  <si>
    <t>Investitionen</t>
  </si>
  <si>
    <t>Aktienkapital bei Gründung</t>
  </si>
  <si>
    <t>Saldo Debitoren Monatsende</t>
  </si>
  <si>
    <t>Auszahlung AG/AN Anteile:</t>
  </si>
  <si>
    <t>Sofort Finanzierung Factoring</t>
  </si>
  <si>
    <t>1. Cash Out</t>
  </si>
  <si>
    <t>Total Cash In</t>
  </si>
  <si>
    <t>Eingang Restbetrag Debitoren</t>
  </si>
  <si>
    <t>Ohne Factoring</t>
  </si>
  <si>
    <t>Mit Factoring</t>
  </si>
  <si>
    <t>2. Cash In</t>
  </si>
  <si>
    <t>Sozialleistungen interne Mitarb.</t>
  </si>
  <si>
    <t>Total Betriebsaufwand (ohne Factoring)</t>
  </si>
  <si>
    <t>Nettogewinn (ohne Factoring)</t>
  </si>
  <si>
    <t>Cash Out Temporär Mitarbeiter</t>
  </si>
  <si>
    <t>Cash Out Investitionen</t>
  </si>
  <si>
    <t>Cash Out MWSt</t>
  </si>
  <si>
    <t>Vorsteuer auf Betriebskosten und Investitionen</t>
  </si>
  <si>
    <t>Zahlung MWSt auf fakturiertem Umsatz</t>
  </si>
  <si>
    <t>Fakturierter Umsatz (inkl. MWSt)</t>
  </si>
  <si>
    <t>3. Übersicht ohne Factoring</t>
  </si>
  <si>
    <t>4. Übersicht mit Factoring</t>
  </si>
  <si>
    <t xml:space="preserve">   (abzüglich Debitorenverluste)</t>
  </si>
  <si>
    <t>Mitarbeiter Bau</t>
  </si>
  <si>
    <t>Mitarbeiter Industrie</t>
  </si>
  <si>
    <t>Lohnkosten temporär brutto</t>
  </si>
  <si>
    <t>*) Annahme: durchschnittliche Zahlungsfrist von 45 Tagen</t>
  </si>
  <si>
    <t>Zinsen Factoring *)</t>
  </si>
  <si>
    <t>Zahlungen Debitoren (inkl MWSt) *)</t>
  </si>
  <si>
    <t>5) In Prozent des Bruttolohnes, Arbeitgeberanteil</t>
  </si>
  <si>
    <t>Lohnaufwand Interne Mitarbeiter (brutto)</t>
  </si>
  <si>
    <t>Prämien/Boni interne Mitarbeiter (brutto)</t>
  </si>
  <si>
    <t>Seite 1</t>
  </si>
  <si>
    <t>Seite 2</t>
  </si>
  <si>
    <t>FAR, Parifond</t>
  </si>
  <si>
    <t>Eingabefelder in gelb</t>
  </si>
  <si>
    <t>EBITA (ohne Factoring)</t>
  </si>
  <si>
    <t>Cash Out Betriebskosten, Steuern, Zinsen</t>
  </si>
  <si>
    <t>Finanzplan Seite 2</t>
  </si>
  <si>
    <t>Finanzplan Seite 1</t>
  </si>
  <si>
    <t>Zinskosten (exkl Factoring)</t>
  </si>
  <si>
    <t>Total Cash Out (ohne Factoring)</t>
  </si>
  <si>
    <t>Business Plan zur Neugründung einer Temporärfirma</t>
  </si>
  <si>
    <t>Sozialleistungen (AG Anteil)</t>
  </si>
  <si>
    <t xml:space="preserve">Satz (AN+AG Anteile): </t>
  </si>
  <si>
    <t xml:space="preserve">Jahres-Lohnsumme: </t>
  </si>
  <si>
    <t>Auszahlung Netto-Löhne für Temporär Mitarb.</t>
  </si>
  <si>
    <t>Temporär Mitarbeiter</t>
  </si>
  <si>
    <t>b) Gehalt</t>
  </si>
  <si>
    <t>a) Sozialleistungen</t>
  </si>
  <si>
    <t>check:</t>
  </si>
  <si>
    <t>Summe:</t>
  </si>
  <si>
    <t>AN-Anteil:</t>
  </si>
  <si>
    <t>Business plan pour la fondation d'une société de travail temporaire</t>
  </si>
  <si>
    <t xml:space="preserve">Diese Excel-Datei unterstützt Sie in der Planung, eine Temporärfirma zu gründen. 
Annahmen:
- Die Geschäftstätigkeit wird am 1. Januar aufgenommen.
- Es werden keine Dividenden ausgeschüttet.
- Die durchschnittliche Zahlungsfrist der Einsatzfirmen beträgt 45 Tage.
Für die ersten beiden Jahre nach der Gründung werden zwei Fälle gerechnet, mit oder ohne Factoring aller Debitoren.
Folgende Angaben werden nicht automatisch berechnet und müssen von Ihnen manuell gesetzt werden:
- Steuern
- Lohnsummen für AHV, SUVA und FAR/Parifonds Beiträge
- Abschreibungen in Relation zu den Invetitionen
Eingabefelder sind gelb markiert, alle anderen Felder sind gesperrt und können nicht überschrieben werden. Wenn Sie die Datei verändern wollen, können Sie die Sperre aufheben unter "Überprüfen / Blattschutz aufheben".
Dieses Tool wurde von Realisator AG entwickelt. Realisator AG übernimmt keinerlei Gewährleistung bezüglich der Qualität dieses Tools.
Realisator AG
Lerzenstrasse 17
CH-8953 Dietikon
Tel: + 41 (0) 44 744 95 95
www.realisator.ch
helpdesk.de@realisator.ch
</t>
  </si>
  <si>
    <t>Für Deutsch geben Sie 1 im gelb markierten Eingabefeld ein.</t>
  </si>
  <si>
    <t>Pour le français entrer le chiffre 2 dans le champ de saisie marqué en jaune.</t>
  </si>
  <si>
    <t xml:space="preserve"> </t>
  </si>
  <si>
    <t>Mars</t>
  </si>
  <si>
    <t>Jan.</t>
  </si>
  <si>
    <t>Fév.</t>
  </si>
  <si>
    <t>Avril</t>
  </si>
  <si>
    <t>Juin</t>
  </si>
  <si>
    <t>Juillet</t>
  </si>
  <si>
    <t>Août</t>
  </si>
  <si>
    <t>Sept.</t>
  </si>
  <si>
    <t>Oct.</t>
  </si>
  <si>
    <t>Nov.</t>
  </si>
  <si>
    <t>Déc.</t>
  </si>
  <si>
    <t>Nombre de collaborateurs temporaires</t>
  </si>
  <si>
    <t>Nombre de jours de travail dans le mois</t>
  </si>
  <si>
    <t>Total des heures</t>
  </si>
  <si>
    <t>Chiffre d'affaires Temporaire</t>
  </si>
  <si>
    <t>Chiffre d'affaires Placements fixes</t>
  </si>
  <si>
    <t>Total Chiffre d'affaires (sans T.V.A.)</t>
  </si>
  <si>
    <t>Chiffre d'affaires net (sans T.V.A.)</t>
  </si>
  <si>
    <t>Pertes sur débiteurs</t>
  </si>
  <si>
    <t>Frais de main-d'œuvre Temporaire</t>
  </si>
  <si>
    <t>Prestations sociales (part de l'employeur)</t>
  </si>
  <si>
    <t>Total Charge salariale Temporaire</t>
  </si>
  <si>
    <t>Bénéfice brut</t>
  </si>
  <si>
    <t>Marge Chiffre d'affaires Temporaire en %</t>
  </si>
  <si>
    <t>Marge Bénéfice brut en %</t>
  </si>
  <si>
    <t>1) Nombre d'heures par jour de travail</t>
  </si>
  <si>
    <t>2) Chiffre d'affaires facturé par heure (en CHF et sans T.V.A.)</t>
  </si>
  <si>
    <t>3) En pourcentage du chiffre d'affaires</t>
  </si>
  <si>
    <t>4) Salaire brut par heure (en CHF)</t>
  </si>
  <si>
    <t>6) En pourcentage du chiffre d'affaires Temporaire</t>
  </si>
  <si>
    <t>Champs de saisie en jaune</t>
  </si>
  <si>
    <t>Collaborateurs Industrie</t>
  </si>
  <si>
    <t>Collaborateurs construction</t>
  </si>
  <si>
    <t>Collaborateurs commerciaux</t>
  </si>
  <si>
    <t>Total tous les collaborateurs (commercial / industrie / construction)</t>
  </si>
  <si>
    <t>Page 1</t>
  </si>
  <si>
    <t>Page 2</t>
  </si>
  <si>
    <t>Charge salariale collaborateurs internes (brut)</t>
  </si>
  <si>
    <t>Primes/boni collaborateurs internes (brut)</t>
  </si>
  <si>
    <t>Frais de déplacement/de représentation</t>
  </si>
  <si>
    <t>Loyer et charges</t>
  </si>
  <si>
    <t>Frais bancaires et intérêts</t>
  </si>
  <si>
    <t>Assurances</t>
  </si>
  <si>
    <t>Informatique</t>
  </si>
  <si>
    <t>Entretien mobilier, équipement</t>
  </si>
  <si>
    <t>Frais de véhicules</t>
  </si>
  <si>
    <t>Publicité</t>
  </si>
  <si>
    <t>Articles de bureau, imprimés</t>
  </si>
  <si>
    <t>Téléphone, ports</t>
  </si>
  <si>
    <t>Administration Realisator</t>
  </si>
  <si>
    <t>Autres charges</t>
  </si>
  <si>
    <t>Total charges d'exploitation (sans affacturage)</t>
  </si>
  <si>
    <t>EBITA (sans affacturage)</t>
  </si>
  <si>
    <t>Impôts</t>
  </si>
  <si>
    <t xml:space="preserve">Amortissements </t>
  </si>
  <si>
    <t>Charges d'intérêts (hors affacturage)</t>
  </si>
  <si>
    <t>Bénéfice net (sans affacturage)</t>
  </si>
  <si>
    <t>1) En pourcentage du salaire brut total</t>
  </si>
  <si>
    <t>2) En pourcentage du chiffre d'affaires facturé</t>
  </si>
  <si>
    <t>Prestations sociales coll. internes</t>
  </si>
  <si>
    <t>contrôle:</t>
  </si>
  <si>
    <t>Plan financier</t>
  </si>
  <si>
    <t>Collaborateurs temporaires</t>
  </si>
  <si>
    <t>AVS, AC</t>
  </si>
  <si>
    <t>Somme annuelle des salaires:</t>
  </si>
  <si>
    <t>a) Prestations sociales</t>
  </si>
  <si>
    <t>LPP</t>
  </si>
  <si>
    <t>IJM</t>
  </si>
  <si>
    <t>b) Salaire</t>
  </si>
  <si>
    <t>Somme:</t>
  </si>
  <si>
    <t>Part employé:</t>
  </si>
  <si>
    <t>Paiement salaires nets pour coll. temporaires</t>
  </si>
  <si>
    <t>Investissements</t>
  </si>
  <si>
    <t>Frais de fondation</t>
  </si>
  <si>
    <t>Mobilier, informatique</t>
  </si>
  <si>
    <t>Autres</t>
  </si>
  <si>
    <t>Cash Out Investissements</t>
  </si>
  <si>
    <t>Cash Out TVA</t>
  </si>
  <si>
    <t>Paiement TVA sur chiffre d'affaires facturé</t>
  </si>
  <si>
    <t>Total Cash Out (sans affacturage)</t>
  </si>
  <si>
    <t>Plan financier page 1</t>
  </si>
  <si>
    <t>Capital en actions à la fondation</t>
  </si>
  <si>
    <t>Sans affacturage</t>
  </si>
  <si>
    <t>Paiements débiteurs (TVA inclus) *)</t>
  </si>
  <si>
    <t>Solde débiteurs à la fin du mois</t>
  </si>
  <si>
    <t>Avec affacturage</t>
  </si>
  <si>
    <t>Chiffre d'affaires facturé (TVA inclus)</t>
  </si>
  <si>
    <t>Financement immédiat affacturage</t>
  </si>
  <si>
    <t>Versement montant restant par débiteurs</t>
  </si>
  <si>
    <t xml:space="preserve">   (déduction faite des pertes sur débiteurs)</t>
  </si>
  <si>
    <t>Intérêts d'affacturage *)</t>
  </si>
  <si>
    <t>Frais d'affacturage</t>
  </si>
  <si>
    <t>3. Aperçu sans affacturage</t>
  </si>
  <si>
    <t>Total chiffre d'affaires (sans TVA)</t>
  </si>
  <si>
    <t>Bénéfice net</t>
  </si>
  <si>
    <t>Solde Banque</t>
  </si>
  <si>
    <t>4. Aperçu avec affacturage</t>
  </si>
  <si>
    <t>Solde banque</t>
  </si>
  <si>
    <t>*) Hypothèse: délai de paiement moyen de 45 jours</t>
  </si>
  <si>
    <t>Plan financier page 2</t>
  </si>
  <si>
    <t>Taux (employeur+employé):</t>
  </si>
  <si>
    <t>Paiement parts employeur/employé:</t>
  </si>
  <si>
    <t>Impôt préalable sur charges d'exploit. et investissements</t>
  </si>
  <si>
    <t xml:space="preserve">Ce document Excel vous assiste dans la planification de la fondation d'une société de travail temporaire.
Hypothèses:
- La société entame ses activités courantes au 1er janvier.
- La société ne verse aucune dividende.
- Le délai de paiement moyen des entreprises de mission se monte à 45 jours.
Le business plan fournit des calculs pour les deux premières années suivant la fondation de la société et ce, pour deux cas disctincts: avec ou sans affacturage de tous les débiteurs.
Les données suivantes ne sont pas calculées automatiquement et doivent être entrées manuellement par vos soins:
- Les impôts
- Les sommes de salaires pour les montants AVS, SUVA, et FAR/Parifonds
- Les amortissements en lien avec les investissements
Les champs de saisie sont marqués en jaune. Les autres champs sont quant à eux verrouillés et il est donc impossible de les modifier. Si vous souhaitez modifier le document, il vous faudra suspendre le verrouillage en cliquant sur "Révision / Ôter la protection de la feuille".
Cet instrument a été développé par Realisator SA. Realisator SA ne donne aucune garantie concernant la qualité de cet instrument. 
Realisator SA
Lerzenstrasse 17
CH-8953 Dietikon
Tél: + 41 (0) 44 744 95 95
www.realisator.ch
helpdesk.fr@realisator.ch
</t>
  </si>
  <si>
    <t>5) En pourcentage du salaire brut, part de l'employeur</t>
  </si>
  <si>
    <t>7) En pourcentage du chiffre d'affaires Total</t>
  </si>
  <si>
    <t>Cash Out Charges d'exploit., impôts, intérêts</t>
  </si>
  <si>
    <t>Cash Out Collaborateurs temporaires</t>
  </si>
  <si>
    <t>Frais juridiques, cotisations</t>
  </si>
  <si>
    <t>Geben Sie den Namen Ihrer Gesellschaft im gelb markierten Eingabefeld ein.</t>
  </si>
  <si>
    <t>Entrer le nom de votre société dans le champ de saisie marqué en jaune.</t>
  </si>
  <si>
    <t>Geben Sie das Gründungsjahr im gelb markierten Eingabefeld ein.</t>
  </si>
  <si>
    <t>Entrer l'année de fondation dans le champ de saisie marqué en jaune.</t>
  </si>
  <si>
    <t>Gründungsjahr / Année de fondation:</t>
  </si>
  <si>
    <t>Gesellschaftsname / Nom de la société:</t>
  </si>
  <si>
    <t>Sprache / Langue:</t>
  </si>
  <si>
    <t>1. Jahr (</t>
  </si>
  <si>
    <t>)</t>
  </si>
  <si>
    <t>2. Jahr (</t>
  </si>
  <si>
    <t>Muster AG / Exemple SA</t>
  </si>
  <si>
    <t xml:space="preserve">(Für die Erfolgsrechnung muss der AG-Anteil </t>
  </si>
  <si>
    <t xml:space="preserve">auf den ersten Seiten mit den </t>
  </si>
  <si>
    <t>Umsatzangaben angegeben werden)</t>
  </si>
  <si>
    <t>(Pour le compte des pertes et profits, il faut indiquer</t>
  </si>
  <si>
    <t>la part de l'employeur sur les premières pages,</t>
  </si>
  <si>
    <t>en même temps que les données sur les ventes)</t>
  </si>
  <si>
    <t>Einstellungen / Paramètres</t>
  </si>
  <si>
    <t>Realisator Business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</si>
</sst>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93" formatCode="0.0%"/>
    <numFmt numFmtId="195" formatCode="_ * #,##0_ ;_ * \-#,##0_ ;_ * &quot;-&quot;??_ ;_ @_ "/>
    <numFmt numFmtId="201" formatCode="00"/>
  </numFmts>
  <fonts count="28" x14ac:knownFonts="1">
    <font>
      <sz val="12"/>
      <name val="Arial"/>
    </font>
    <font>
      <sz val="12"/>
      <name val="Arial"/>
      <family val="2"/>
    </font>
    <font>
      <sz val="12"/>
      <name val="Calibri"/>
      <family val="2"/>
    </font>
    <font>
      <b/>
      <sz val="12"/>
      <name val="Calibri"/>
      <family val="2"/>
    </font>
    <font>
      <sz val="8"/>
      <name val="Calibri"/>
      <family val="2"/>
    </font>
    <font>
      <b/>
      <sz val="8"/>
      <name val="Calibri"/>
      <family val="2"/>
    </font>
    <font>
      <sz val="9"/>
      <name val="Calibri"/>
      <family val="2"/>
    </font>
    <font>
      <b/>
      <sz val="9"/>
      <name val="Calibri"/>
      <family val="2"/>
    </font>
    <font>
      <i/>
      <sz val="9"/>
      <name val="Calibri"/>
      <family val="2"/>
    </font>
    <font>
      <i/>
      <sz val="8"/>
      <name val="Calibri"/>
      <family val="2"/>
    </font>
    <font>
      <sz val="10"/>
      <name val="Calibri"/>
      <family val="2"/>
    </font>
    <font>
      <b/>
      <sz val="10"/>
      <name val="Calibri"/>
      <family val="2"/>
    </font>
    <font>
      <b/>
      <sz val="11"/>
      <name val="Calibri"/>
      <family val="2"/>
    </font>
    <font>
      <b/>
      <u/>
      <sz val="10"/>
      <name val="Calibri"/>
      <family val="2"/>
    </font>
    <font>
      <sz val="10"/>
      <name val="Arial"/>
      <family val="2"/>
    </font>
    <font>
      <b/>
      <sz val="14"/>
      <name val="Calibri"/>
      <family val="2"/>
    </font>
    <font>
      <b/>
      <sz val="10"/>
      <name val="Arial"/>
      <family val="2"/>
    </font>
    <font>
      <b/>
      <sz val="12"/>
      <name val="Arial"/>
      <family val="2"/>
    </font>
    <font>
      <b/>
      <sz val="14"/>
      <name val="Arial"/>
      <family val="2"/>
    </font>
    <font>
      <sz val="8"/>
      <color indexed="8"/>
      <name val="Arial"/>
    </font>
    <font>
      <b/>
      <sz val="14"/>
      <color theme="0" tint="-0.14999847407452621"/>
      <name val="Calibri"/>
      <family val="2"/>
    </font>
    <font>
      <sz val="12"/>
      <color theme="0" tint="-0.14999847407452621"/>
      <name val="Arial"/>
      <family val="2"/>
    </font>
    <font>
      <sz val="10"/>
      <color theme="0" tint="-0.14999847407452621"/>
      <name val="Arial"/>
      <family val="2"/>
    </font>
    <font>
      <sz val="8"/>
      <color theme="0" tint="-0.14999847407452621"/>
      <name val="Calibri"/>
      <family val="2"/>
    </font>
    <font>
      <sz val="12"/>
      <color theme="0" tint="-0.14999847407452621"/>
      <name val="Calibri"/>
      <family val="2"/>
    </font>
    <font>
      <sz val="9"/>
      <color theme="0" tint="-0.14999847407452621"/>
      <name val="Calibri"/>
      <family val="2"/>
    </font>
    <font>
      <b/>
      <sz val="8"/>
      <color theme="0" tint="-0.14999847407452621"/>
      <name val="Calibri"/>
      <family val="2"/>
    </font>
    <font>
      <sz val="9"/>
      <color theme="0" tint="-0.14999847407452621"/>
      <name val="Calibri"/>
      <family val="2"/>
      <scheme val="minor"/>
    </font>
  </fonts>
  <fills count="10">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rgb="FFCCFFCC"/>
        <bgColor indexed="64"/>
      </patternFill>
    </fill>
    <fill>
      <patternFill patternType="solid">
        <fgColor rgb="FFFFCC99"/>
        <bgColor indexed="64"/>
      </patternFill>
    </fill>
    <fill>
      <patternFill patternType="solid">
        <fgColor rgb="FF99CCFF"/>
        <bgColor indexed="64"/>
      </patternFill>
    </fill>
    <fill>
      <patternFill patternType="solid">
        <fgColor rgb="FFFFFF66"/>
        <bgColor indexed="64"/>
      </patternFill>
    </fill>
    <fill>
      <patternFill patternType="solid">
        <fgColor theme="0"/>
        <bgColor indexed="64"/>
      </patternFill>
    </fill>
    <fill>
      <patternFill patternType="solid">
        <fgColor rgb="FFFFFF00"/>
        <bgColor indexed="64"/>
      </patternFill>
    </fill>
  </fills>
  <borders count="21">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88">
    <xf numFmtId="0" fontId="0" fillId="0" borderId="0" xfId="0"/>
    <xf numFmtId="0" fontId="4" fillId="0" borderId="0" xfId="0" applyFont="1" applyBorder="1" applyAlignment="1">
      <alignment vertical="center"/>
    </xf>
    <xf numFmtId="0" fontId="5" fillId="0" borderId="0" xfId="0" applyFont="1" applyBorder="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6" fillId="0" borderId="0" xfId="0" applyFont="1" applyBorder="1" applyAlignment="1">
      <alignment vertical="center"/>
    </xf>
    <xf numFmtId="0" fontId="6" fillId="0" borderId="1" xfId="0" applyFont="1" applyBorder="1" applyAlignment="1">
      <alignment vertical="center"/>
    </xf>
    <xf numFmtId="0" fontId="4" fillId="0" borderId="1" xfId="0" applyFont="1" applyBorder="1" applyAlignment="1">
      <alignment vertical="center"/>
    </xf>
    <xf numFmtId="0" fontId="5" fillId="0" borderId="1" xfId="0" applyFont="1" applyBorder="1" applyAlignment="1">
      <alignment vertical="center"/>
    </xf>
    <xf numFmtId="195" fontId="6" fillId="0" borderId="0" xfId="1" applyNumberFormat="1" applyFont="1" applyBorder="1" applyAlignment="1">
      <alignment vertical="center"/>
    </xf>
    <xf numFmtId="0" fontId="4" fillId="0" borderId="0" xfId="0" applyFont="1" applyBorder="1" applyAlignment="1" applyProtection="1">
      <alignment vertical="center"/>
      <protection locked="0"/>
    </xf>
    <xf numFmtId="0" fontId="5"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6" fillId="0" borderId="2" xfId="0" applyFont="1" applyBorder="1" applyAlignment="1" applyProtection="1">
      <alignment vertical="center"/>
    </xf>
    <xf numFmtId="0" fontId="7" fillId="0" borderId="2" xfId="0" applyFont="1" applyBorder="1" applyAlignment="1" applyProtection="1">
      <alignment vertical="center"/>
    </xf>
    <xf numFmtId="3" fontId="7" fillId="2" borderId="3" xfId="0" applyNumberFormat="1" applyFont="1" applyFill="1" applyBorder="1" applyAlignment="1" applyProtection="1">
      <alignment vertical="center"/>
    </xf>
    <xf numFmtId="0" fontId="5" fillId="0" borderId="0" xfId="0" applyFont="1" applyAlignment="1" applyProtection="1">
      <alignment vertical="center"/>
      <protection locked="0"/>
    </xf>
    <xf numFmtId="10" fontId="8" fillId="0" borderId="3" xfId="2" applyNumberFormat="1" applyFont="1" applyFill="1" applyBorder="1" applyAlignment="1" applyProtection="1">
      <alignment vertical="center"/>
    </xf>
    <xf numFmtId="10" fontId="8" fillId="0" borderId="3" xfId="0" applyNumberFormat="1" applyFont="1" applyBorder="1" applyAlignment="1" applyProtection="1">
      <alignment vertical="center"/>
    </xf>
    <xf numFmtId="0" fontId="9" fillId="0" borderId="0" xfId="0" applyFont="1" applyAlignment="1" applyProtection="1">
      <alignment vertical="center"/>
      <protection locked="0"/>
    </xf>
    <xf numFmtId="0" fontId="6" fillId="0" borderId="1" xfId="0" applyFont="1" applyBorder="1" applyAlignment="1" applyProtection="1">
      <alignment vertical="center"/>
      <protection locked="0"/>
    </xf>
    <xf numFmtId="0" fontId="6" fillId="0" borderId="0" xfId="0" applyFont="1" applyBorder="1" applyAlignment="1" applyProtection="1">
      <alignment vertical="center"/>
      <protection locked="0"/>
    </xf>
    <xf numFmtId="0" fontId="4" fillId="0" borderId="1" xfId="0" applyFont="1" applyBorder="1" applyAlignment="1" applyProtection="1">
      <alignment vertical="center"/>
      <protection locked="0"/>
    </xf>
    <xf numFmtId="0" fontId="5" fillId="0" borderId="1" xfId="0" applyFont="1" applyBorder="1" applyAlignment="1" applyProtection="1">
      <alignment vertical="center"/>
      <protection locked="0"/>
    </xf>
    <xf numFmtId="201" fontId="6" fillId="0" borderId="3" xfId="1" applyNumberFormat="1" applyFont="1" applyBorder="1" applyAlignment="1" applyProtection="1">
      <alignment vertical="center"/>
    </xf>
    <xf numFmtId="201" fontId="7" fillId="2" borderId="3" xfId="1" applyNumberFormat="1" applyFont="1" applyFill="1" applyBorder="1" applyAlignment="1" applyProtection="1">
      <alignment vertical="center"/>
    </xf>
    <xf numFmtId="3" fontId="6" fillId="0" borderId="3" xfId="1" applyNumberFormat="1" applyFont="1" applyBorder="1" applyAlignment="1" applyProtection="1">
      <alignment vertical="center"/>
    </xf>
    <xf numFmtId="3" fontId="6" fillId="2" borderId="3" xfId="1" applyNumberFormat="1" applyFont="1" applyFill="1" applyBorder="1" applyAlignment="1" applyProtection="1">
      <alignment vertical="center"/>
    </xf>
    <xf numFmtId="3" fontId="7" fillId="2" borderId="3" xfId="1" applyNumberFormat="1" applyFont="1" applyFill="1" applyBorder="1" applyAlignment="1" applyProtection="1">
      <alignment vertical="center"/>
    </xf>
    <xf numFmtId="3" fontId="6" fillId="0" borderId="2" xfId="1" applyNumberFormat="1" applyFont="1" applyBorder="1" applyAlignment="1" applyProtection="1">
      <alignment vertical="center"/>
    </xf>
    <xf numFmtId="3" fontId="7" fillId="0" borderId="2" xfId="1" applyNumberFormat="1" applyFont="1" applyBorder="1" applyAlignment="1" applyProtection="1">
      <alignment vertical="center"/>
    </xf>
    <xf numFmtId="3" fontId="7" fillId="3" borderId="3" xfId="0" applyNumberFormat="1" applyFont="1" applyFill="1" applyBorder="1" applyAlignment="1" applyProtection="1">
      <alignment vertical="center"/>
    </xf>
    <xf numFmtId="0" fontId="5" fillId="0" borderId="0" xfId="0" applyFont="1" applyBorder="1" applyAlignment="1" applyProtection="1">
      <alignment horizontal="center" vertical="center"/>
      <protection locked="0"/>
    </xf>
    <xf numFmtId="0" fontId="11" fillId="0" borderId="0" xfId="0" applyFont="1" applyAlignment="1">
      <alignment vertical="center"/>
    </xf>
    <xf numFmtId="1" fontId="6" fillId="0" borderId="3" xfId="1" applyNumberFormat="1" applyFont="1" applyBorder="1" applyAlignment="1" applyProtection="1">
      <alignment vertical="center"/>
    </xf>
    <xf numFmtId="2" fontId="7" fillId="2" borderId="3" xfId="1" applyNumberFormat="1" applyFont="1" applyFill="1" applyBorder="1" applyAlignment="1" applyProtection="1">
      <alignment vertical="center"/>
    </xf>
    <xf numFmtId="3" fontId="7" fillId="4" borderId="3" xfId="0" applyNumberFormat="1" applyFont="1" applyFill="1" applyBorder="1" applyAlignment="1" applyProtection="1">
      <alignment vertical="center"/>
    </xf>
    <xf numFmtId="3" fontId="7" fillId="4" borderId="3" xfId="1" applyNumberFormat="1" applyFont="1" applyFill="1" applyBorder="1" applyAlignment="1" applyProtection="1">
      <alignment vertical="center"/>
    </xf>
    <xf numFmtId="3" fontId="7" fillId="5" borderId="3" xfId="1" applyNumberFormat="1" applyFont="1" applyFill="1" applyBorder="1" applyAlignment="1" applyProtection="1">
      <alignment vertical="center"/>
    </xf>
    <xf numFmtId="3" fontId="7" fillId="6" borderId="3" xfId="1" applyNumberFormat="1" applyFont="1" applyFill="1" applyBorder="1" applyAlignment="1" applyProtection="1">
      <alignment vertical="center"/>
    </xf>
    <xf numFmtId="3" fontId="6" fillId="7" borderId="3" xfId="1" applyNumberFormat="1" applyFont="1" applyFill="1" applyBorder="1" applyAlignment="1" applyProtection="1">
      <alignment vertical="center"/>
      <protection locked="0"/>
    </xf>
    <xf numFmtId="3" fontId="6" fillId="7" borderId="4" xfId="1" applyNumberFormat="1" applyFont="1" applyFill="1" applyBorder="1" applyAlignment="1" applyProtection="1">
      <alignment vertical="center"/>
      <protection locked="0"/>
    </xf>
    <xf numFmtId="0" fontId="6" fillId="0" borderId="5" xfId="0" applyFont="1" applyBorder="1" applyAlignment="1" applyProtection="1">
      <alignment vertical="center"/>
    </xf>
    <xf numFmtId="43" fontId="6" fillId="0" borderId="5" xfId="1" applyNumberFormat="1" applyFont="1" applyBorder="1" applyAlignment="1" applyProtection="1">
      <alignment vertical="center"/>
    </xf>
    <xf numFmtId="43" fontId="6" fillId="0" borderId="5" xfId="1" applyFont="1" applyBorder="1" applyAlignment="1" applyProtection="1">
      <alignment vertical="center"/>
    </xf>
    <xf numFmtId="0" fontId="7" fillId="4" borderId="5" xfId="0" applyFont="1" applyFill="1" applyBorder="1" applyAlignment="1" applyProtection="1">
      <alignment vertical="center"/>
    </xf>
    <xf numFmtId="193" fontId="6" fillId="0" borderId="5" xfId="2" applyNumberFormat="1" applyFont="1" applyBorder="1" applyAlignment="1" applyProtection="1">
      <alignment vertical="center"/>
    </xf>
    <xf numFmtId="0" fontId="7" fillId="5" borderId="5" xfId="0" applyFont="1" applyFill="1" applyBorder="1" applyAlignment="1" applyProtection="1">
      <alignment vertical="center"/>
    </xf>
    <xf numFmtId="0" fontId="7" fillId="6" borderId="5" xfId="0" applyFont="1" applyFill="1" applyBorder="1" applyAlignment="1" applyProtection="1">
      <alignment vertical="center"/>
    </xf>
    <xf numFmtId="0" fontId="7" fillId="0" borderId="5" xfId="0" applyFont="1" applyFill="1" applyBorder="1" applyAlignment="1" applyProtection="1">
      <alignment vertical="center"/>
    </xf>
    <xf numFmtId="0" fontId="8" fillId="0" borderId="5" xfId="0" applyFont="1" applyBorder="1" applyAlignment="1" applyProtection="1">
      <alignment vertical="center"/>
    </xf>
    <xf numFmtId="0" fontId="6" fillId="0" borderId="6" xfId="0" applyFont="1" applyBorder="1" applyAlignment="1" applyProtection="1">
      <alignment vertical="center"/>
    </xf>
    <xf numFmtId="0" fontId="7" fillId="4" borderId="6" xfId="0" applyFont="1" applyFill="1" applyBorder="1" applyAlignment="1" applyProtection="1">
      <alignment vertical="center"/>
    </xf>
    <xf numFmtId="0" fontId="7" fillId="5" borderId="6" xfId="0" applyFont="1" applyFill="1" applyBorder="1" applyAlignment="1" applyProtection="1">
      <alignment vertical="center"/>
    </xf>
    <xf numFmtId="0" fontId="7" fillId="6" borderId="6" xfId="0" applyFont="1" applyFill="1" applyBorder="1" applyAlignment="1" applyProtection="1">
      <alignment vertical="center"/>
    </xf>
    <xf numFmtId="0" fontId="8" fillId="0" borderId="6" xfId="0" applyFont="1" applyBorder="1" applyAlignment="1" applyProtection="1">
      <alignment vertical="center"/>
    </xf>
    <xf numFmtId="0" fontId="6" fillId="0" borderId="0" xfId="0" quotePrefix="1" applyFont="1" applyBorder="1" applyAlignment="1" applyProtection="1">
      <alignment vertical="center"/>
      <protection locked="0"/>
    </xf>
    <xf numFmtId="0" fontId="7" fillId="0" borderId="0" xfId="0" applyFont="1" applyFill="1" applyBorder="1" applyAlignment="1" applyProtection="1">
      <alignment vertical="center"/>
      <protection locked="0"/>
    </xf>
    <xf numFmtId="0" fontId="6" fillId="0" borderId="0" xfId="0" applyFont="1" applyFill="1" applyBorder="1" applyAlignment="1">
      <alignment vertical="center"/>
    </xf>
    <xf numFmtId="0" fontId="7" fillId="5"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4" fillId="0" borderId="0" xfId="0" applyFont="1" applyFill="1" applyBorder="1" applyAlignment="1">
      <alignment vertical="center"/>
    </xf>
    <xf numFmtId="1" fontId="6" fillId="0" borderId="0" xfId="1" applyNumberFormat="1" applyFont="1" applyBorder="1" applyAlignment="1" applyProtection="1">
      <alignment vertical="center"/>
    </xf>
    <xf numFmtId="10" fontId="6" fillId="7" borderId="0" xfId="2" applyNumberFormat="1" applyFont="1" applyFill="1" applyBorder="1" applyAlignment="1" applyProtection="1">
      <alignment vertical="center"/>
      <protection locked="0"/>
    </xf>
    <xf numFmtId="3" fontId="7" fillId="0" borderId="0" xfId="1" applyNumberFormat="1" applyFont="1" applyFill="1" applyBorder="1" applyAlignment="1" applyProtection="1">
      <alignment vertical="center"/>
      <protection locked="0"/>
    </xf>
    <xf numFmtId="43" fontId="6" fillId="0" borderId="2" xfId="1" applyNumberFormat="1" applyFont="1" applyBorder="1" applyAlignment="1" applyProtection="1">
      <alignment vertical="center"/>
    </xf>
    <xf numFmtId="43" fontId="6" fillId="0" borderId="2" xfId="1" applyFont="1" applyBorder="1" applyAlignment="1" applyProtection="1">
      <alignment vertical="center"/>
    </xf>
    <xf numFmtId="0" fontId="7" fillId="4" borderId="2" xfId="0" applyFont="1" applyFill="1" applyBorder="1" applyAlignment="1" applyProtection="1">
      <alignment vertical="center"/>
    </xf>
    <xf numFmtId="193" fontId="6" fillId="0" borderId="2" xfId="2" applyNumberFormat="1" applyFont="1" applyBorder="1" applyAlignment="1" applyProtection="1">
      <alignment vertical="center"/>
    </xf>
    <xf numFmtId="0" fontId="7" fillId="5" borderId="2" xfId="0" applyFont="1" applyFill="1" applyBorder="1" applyAlignment="1" applyProtection="1">
      <alignment vertical="center"/>
    </xf>
    <xf numFmtId="0" fontId="7" fillId="6" borderId="2" xfId="0" applyFont="1" applyFill="1" applyBorder="1" applyAlignment="1" applyProtection="1">
      <alignment vertical="center"/>
    </xf>
    <xf numFmtId="0" fontId="7" fillId="0" borderId="2" xfId="0" applyFont="1" applyFill="1" applyBorder="1" applyAlignment="1" applyProtection="1">
      <alignment vertical="center"/>
    </xf>
    <xf numFmtId="0" fontId="8" fillId="0" borderId="2" xfId="0" applyFont="1" applyBorder="1" applyAlignment="1" applyProtection="1">
      <alignment vertical="center"/>
    </xf>
    <xf numFmtId="10" fontId="6" fillId="7" borderId="2" xfId="2" applyNumberFormat="1" applyFont="1" applyFill="1" applyBorder="1" applyAlignment="1" applyProtection="1">
      <alignment vertical="center"/>
      <protection locked="0"/>
    </xf>
    <xf numFmtId="10" fontId="6" fillId="7" borderId="7" xfId="2" applyNumberFormat="1" applyFont="1" applyFill="1" applyBorder="1" applyAlignment="1" applyProtection="1">
      <alignment vertical="center"/>
      <protection locked="0"/>
    </xf>
    <xf numFmtId="0" fontId="6" fillId="0" borderId="2" xfId="0" applyFont="1" applyBorder="1" applyAlignment="1" applyProtection="1">
      <alignment vertical="center"/>
      <protection locked="0"/>
    </xf>
    <xf numFmtId="193" fontId="6" fillId="7" borderId="2" xfId="2" applyNumberFormat="1" applyFont="1" applyFill="1" applyBorder="1" applyAlignment="1" applyProtection="1">
      <alignment vertical="center"/>
      <protection locked="0"/>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9" fillId="0" borderId="0" xfId="0" applyFont="1" applyFill="1" applyBorder="1" applyAlignment="1">
      <alignment vertical="center"/>
    </xf>
    <xf numFmtId="1" fontId="3" fillId="0" borderId="0" xfId="1" applyNumberFormat="1" applyFont="1" applyBorder="1" applyAlignment="1" applyProtection="1">
      <alignment vertical="center"/>
    </xf>
    <xf numFmtId="195" fontId="6" fillId="0" borderId="0" xfId="1" applyNumberFormat="1" applyFont="1" applyBorder="1" applyAlignment="1">
      <alignment horizontal="right" vertical="center"/>
    </xf>
    <xf numFmtId="3" fontId="5" fillId="0" borderId="0" xfId="0" applyNumberFormat="1" applyFont="1" applyAlignment="1" applyProtection="1">
      <alignment vertical="center"/>
      <protection locked="0"/>
    </xf>
    <xf numFmtId="0" fontId="8" fillId="0" borderId="0" xfId="0" applyFont="1" applyBorder="1" applyAlignment="1" applyProtection="1">
      <alignment vertical="center"/>
    </xf>
    <xf numFmtId="10" fontId="8" fillId="0" borderId="0" xfId="0" applyNumberFormat="1" applyFont="1" applyBorder="1" applyAlignment="1" applyProtection="1">
      <alignment vertical="center"/>
    </xf>
    <xf numFmtId="10" fontId="6" fillId="0" borderId="0" xfId="0" applyNumberFormat="1" applyFont="1" applyBorder="1" applyAlignment="1" applyProtection="1">
      <alignment vertical="center"/>
    </xf>
    <xf numFmtId="10" fontId="6" fillId="0" borderId="2" xfId="2" applyNumberFormat="1" applyFont="1" applyBorder="1" applyAlignment="1" applyProtection="1">
      <alignment vertical="center"/>
    </xf>
    <xf numFmtId="10" fontId="6" fillId="0" borderId="5" xfId="2" applyNumberFormat="1" applyFont="1" applyBorder="1" applyAlignment="1" applyProtection="1">
      <alignment vertical="center"/>
    </xf>
    <xf numFmtId="10" fontId="6" fillId="7" borderId="5" xfId="2" quotePrefix="1" applyNumberFormat="1" applyFont="1" applyFill="1" applyBorder="1" applyAlignment="1" applyProtection="1">
      <alignment vertical="center"/>
    </xf>
    <xf numFmtId="0" fontId="6" fillId="0" borderId="8" xfId="0" applyFont="1" applyBorder="1" applyAlignment="1" applyProtection="1">
      <alignment vertical="center"/>
    </xf>
    <xf numFmtId="10" fontId="6" fillId="0" borderId="7" xfId="2" applyNumberFormat="1" applyFont="1" applyBorder="1" applyAlignment="1" applyProtection="1">
      <alignment vertical="center"/>
    </xf>
    <xf numFmtId="10" fontId="6" fillId="0" borderId="9" xfId="2" applyNumberFormat="1" applyFont="1" applyBorder="1" applyAlignment="1" applyProtection="1">
      <alignment vertical="center"/>
    </xf>
    <xf numFmtId="10" fontId="6" fillId="7" borderId="9" xfId="2" quotePrefix="1" applyNumberFormat="1" applyFont="1" applyFill="1" applyBorder="1" applyAlignment="1" applyProtection="1">
      <alignment vertical="center"/>
    </xf>
    <xf numFmtId="0" fontId="7" fillId="5" borderId="7" xfId="0" applyFont="1" applyFill="1" applyBorder="1" applyAlignment="1" applyProtection="1">
      <alignment vertical="center"/>
    </xf>
    <xf numFmtId="0" fontId="7" fillId="5" borderId="9" xfId="0" applyFont="1" applyFill="1" applyBorder="1" applyAlignment="1" applyProtection="1">
      <alignment vertical="center"/>
    </xf>
    <xf numFmtId="0" fontId="7" fillId="6" borderId="8" xfId="0" applyFont="1" applyFill="1" applyBorder="1" applyAlignment="1" applyProtection="1">
      <alignment vertical="center"/>
    </xf>
    <xf numFmtId="0" fontId="7" fillId="6" borderId="7" xfId="0" applyFont="1" applyFill="1" applyBorder="1" applyAlignment="1" applyProtection="1">
      <alignment vertical="center"/>
    </xf>
    <xf numFmtId="0" fontId="7" fillId="6" borderId="9" xfId="0" applyFont="1" applyFill="1" applyBorder="1" applyAlignment="1" applyProtection="1">
      <alignment vertical="center"/>
    </xf>
    <xf numFmtId="0" fontId="6" fillId="0" borderId="10" xfId="0" applyFont="1" applyBorder="1" applyAlignment="1" applyProtection="1">
      <alignment vertical="center"/>
    </xf>
    <xf numFmtId="0" fontId="6" fillId="0" borderId="0" xfId="0" applyFont="1" applyBorder="1" applyAlignment="1" applyProtection="1">
      <alignment vertical="center"/>
    </xf>
    <xf numFmtId="0" fontId="6" fillId="0" borderId="11" xfId="0" applyFont="1" applyBorder="1" applyAlignment="1" applyProtection="1">
      <alignment vertical="center"/>
    </xf>
    <xf numFmtId="0" fontId="7" fillId="6" borderId="12" xfId="0" applyFont="1" applyFill="1" applyBorder="1" applyAlignment="1" applyProtection="1">
      <alignment vertical="center"/>
    </xf>
    <xf numFmtId="0" fontId="7" fillId="6" borderId="13" xfId="0" applyFont="1" applyFill="1" applyBorder="1" applyAlignment="1" applyProtection="1">
      <alignment vertical="center"/>
    </xf>
    <xf numFmtId="0" fontId="7" fillId="6" borderId="14" xfId="0" applyFont="1" applyFill="1" applyBorder="1" applyAlignment="1" applyProtection="1">
      <alignment vertical="center"/>
    </xf>
    <xf numFmtId="3" fontId="7" fillId="0" borderId="2" xfId="1" applyNumberFormat="1" applyFont="1" applyFill="1" applyBorder="1" applyAlignment="1" applyProtection="1">
      <alignment vertical="center"/>
    </xf>
    <xf numFmtId="3" fontId="7" fillId="6" borderId="4" xfId="1" applyNumberFormat="1" applyFont="1" applyFill="1" applyBorder="1" applyAlignment="1" applyProtection="1">
      <alignment vertical="center"/>
    </xf>
    <xf numFmtId="3" fontId="7" fillId="6" borderId="15" xfId="1" applyNumberFormat="1" applyFont="1" applyFill="1" applyBorder="1" applyAlignment="1" applyProtection="1">
      <alignment vertical="center"/>
    </xf>
    <xf numFmtId="3" fontId="7" fillId="2" borderId="15" xfId="1" applyNumberFormat="1" applyFont="1" applyFill="1" applyBorder="1" applyAlignment="1" applyProtection="1">
      <alignment vertical="center"/>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6" fillId="0" borderId="0" xfId="0" quotePrefix="1" applyFont="1" applyBorder="1" applyAlignment="1" applyProtection="1">
      <alignment vertical="center"/>
    </xf>
    <xf numFmtId="0" fontId="6" fillId="7" borderId="0" xfId="0" applyFont="1" applyFill="1" applyBorder="1" applyAlignment="1" applyProtection="1">
      <alignment vertical="center"/>
    </xf>
    <xf numFmtId="0" fontId="5" fillId="7" borderId="0" xfId="0" applyFont="1" applyFill="1" applyBorder="1" applyAlignment="1" applyProtection="1">
      <alignment vertical="center"/>
    </xf>
    <xf numFmtId="3" fontId="10" fillId="7" borderId="3" xfId="1" applyNumberFormat="1" applyFont="1" applyFill="1" applyBorder="1" applyAlignment="1" applyProtection="1">
      <alignment vertical="center"/>
      <protection locked="0"/>
    </xf>
    <xf numFmtId="3" fontId="10" fillId="7" borderId="1" xfId="1" applyNumberFormat="1" applyFont="1" applyFill="1" applyBorder="1" applyAlignment="1" applyProtection="1">
      <alignment vertical="center"/>
      <protection locked="0"/>
    </xf>
    <xf numFmtId="0" fontId="3" fillId="0" borderId="0" xfId="0" quotePrefix="1" applyFont="1" applyBorder="1" applyAlignment="1" applyProtection="1">
      <alignment horizontal="left" vertical="center"/>
    </xf>
    <xf numFmtId="0" fontId="3" fillId="0" borderId="0" xfId="0" applyFont="1" applyBorder="1" applyAlignment="1" applyProtection="1">
      <alignment horizontal="left" vertical="center"/>
    </xf>
    <xf numFmtId="0" fontId="2" fillId="0" borderId="0" xfId="0" applyFont="1" applyBorder="1" applyAlignment="1" applyProtection="1">
      <alignment vertical="center"/>
    </xf>
    <xf numFmtId="0" fontId="3" fillId="0" borderId="0" xfId="0" applyFont="1" applyBorder="1" applyAlignment="1" applyProtection="1">
      <alignment vertical="center"/>
    </xf>
    <xf numFmtId="0" fontId="4" fillId="0" borderId="0" xfId="0" applyFont="1" applyAlignment="1" applyProtection="1">
      <alignment vertical="center"/>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xf>
    <xf numFmtId="0" fontId="7" fillId="0" borderId="11" xfId="0" applyFont="1" applyBorder="1" applyAlignment="1" applyProtection="1">
      <alignment horizontal="center" vertical="center"/>
    </xf>
    <xf numFmtId="17" fontId="7" fillId="0" borderId="16" xfId="0" applyNumberFormat="1"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7" xfId="0" applyFont="1" applyBorder="1" applyAlignment="1" applyProtection="1">
      <alignment horizontal="left" vertical="center"/>
    </xf>
    <xf numFmtId="0" fontId="7" fillId="0" borderId="7" xfId="0" applyFont="1" applyBorder="1" applyAlignment="1" applyProtection="1">
      <alignment horizontal="center" vertical="center"/>
    </xf>
    <xf numFmtId="17" fontId="7" fillId="0" borderId="2" xfId="0" applyNumberFormat="1" applyFont="1" applyBorder="1" applyAlignment="1" applyProtection="1">
      <alignment horizontal="center" vertical="center"/>
    </xf>
    <xf numFmtId="0" fontId="7" fillId="0" borderId="2" xfId="0" applyFont="1" applyBorder="1" applyAlignment="1" applyProtection="1">
      <alignment horizontal="center" vertical="center"/>
    </xf>
    <xf numFmtId="0" fontId="6" fillId="0" borderId="6" xfId="0" applyFont="1" applyBorder="1" applyAlignment="1" applyProtection="1">
      <alignment vertical="center" wrapText="1"/>
    </xf>
    <xf numFmtId="0" fontId="8" fillId="0" borderId="6" xfId="0" applyFont="1" applyFill="1" applyBorder="1" applyAlignment="1" applyProtection="1">
      <alignment vertical="center"/>
    </xf>
    <xf numFmtId="17" fontId="7" fillId="0" borderId="0" xfId="0" applyNumberFormat="1" applyFont="1" applyBorder="1" applyAlignment="1" applyProtection="1">
      <alignment horizontal="center" vertical="center"/>
    </xf>
    <xf numFmtId="0" fontId="6" fillId="0" borderId="7" xfId="0" applyFont="1" applyBorder="1" applyAlignment="1" applyProtection="1">
      <alignment horizontal="center" vertical="center"/>
    </xf>
    <xf numFmtId="0" fontId="7" fillId="0" borderId="16" xfId="0" applyFont="1" applyBorder="1" applyAlignment="1" applyProtection="1">
      <alignment horizontal="center" vertical="center"/>
    </xf>
    <xf numFmtId="2" fontId="7" fillId="2" borderId="4" xfId="0" applyNumberFormat="1" applyFont="1" applyFill="1" applyBorder="1" applyAlignment="1" applyProtection="1">
      <alignment vertical="center"/>
    </xf>
    <xf numFmtId="195" fontId="7" fillId="2" borderId="3" xfId="0" applyNumberFormat="1" applyFont="1" applyFill="1" applyBorder="1" applyAlignment="1" applyProtection="1">
      <alignment vertical="center"/>
    </xf>
    <xf numFmtId="2" fontId="6" fillId="7" borderId="5" xfId="0" quotePrefix="1" applyNumberFormat="1" applyFont="1" applyFill="1" applyBorder="1" applyAlignment="1" applyProtection="1">
      <alignment vertical="center"/>
    </xf>
    <xf numFmtId="3" fontId="6" fillId="0" borderId="3" xfId="0" applyNumberFormat="1" applyFont="1" applyBorder="1" applyAlignment="1" applyProtection="1">
      <alignment vertical="center"/>
    </xf>
    <xf numFmtId="3" fontId="6" fillId="0" borderId="2" xfId="0" applyNumberFormat="1" applyFont="1" applyBorder="1" applyAlignment="1" applyProtection="1">
      <alignment vertical="center"/>
    </xf>
    <xf numFmtId="3" fontId="7" fillId="0" borderId="2" xfId="0" applyNumberFormat="1" applyFont="1" applyBorder="1" applyAlignment="1" applyProtection="1">
      <alignment vertical="center"/>
    </xf>
    <xf numFmtId="193" fontId="6" fillId="7" borderId="5" xfId="2" quotePrefix="1" applyNumberFormat="1" applyFont="1" applyFill="1" applyBorder="1" applyAlignment="1" applyProtection="1">
      <alignment vertical="center"/>
    </xf>
    <xf numFmtId="43" fontId="6" fillId="7" borderId="5" xfId="1" quotePrefix="1" applyFont="1" applyFill="1" applyBorder="1" applyAlignment="1" applyProtection="1">
      <alignment vertical="center"/>
    </xf>
    <xf numFmtId="3" fontId="7" fillId="5" borderId="3" xfId="0" applyNumberFormat="1" applyFont="1" applyFill="1" applyBorder="1" applyAlignment="1" applyProtection="1">
      <alignment vertical="center"/>
    </xf>
    <xf numFmtId="3" fontId="7" fillId="6" borderId="3" xfId="0" applyNumberFormat="1" applyFont="1" applyFill="1" applyBorder="1" applyAlignment="1" applyProtection="1">
      <alignment vertical="center"/>
    </xf>
    <xf numFmtId="0" fontId="6" fillId="0" borderId="5" xfId="0" quotePrefix="1" applyFont="1" applyFill="1" applyBorder="1" applyAlignment="1" applyProtection="1">
      <alignment vertical="center"/>
    </xf>
    <xf numFmtId="0" fontId="8" fillId="0" borderId="5" xfId="0" quotePrefix="1" applyFont="1" applyBorder="1" applyAlignment="1" applyProtection="1">
      <alignment vertical="center"/>
    </xf>
    <xf numFmtId="1" fontId="6" fillId="7" borderId="4" xfId="0" applyNumberFormat="1" applyFont="1" applyFill="1" applyBorder="1" applyAlignment="1" applyProtection="1">
      <alignment vertical="center"/>
      <protection locked="0"/>
    </xf>
    <xf numFmtId="195" fontId="6" fillId="7" borderId="3" xfId="0" applyNumberFormat="1" applyFont="1" applyFill="1" applyBorder="1" applyAlignment="1" applyProtection="1">
      <alignment vertical="center"/>
      <protection locked="0"/>
    </xf>
    <xf numFmtId="2" fontId="6" fillId="7" borderId="2" xfId="0" applyNumberFormat="1" applyFont="1" applyFill="1" applyBorder="1" applyAlignment="1" applyProtection="1">
      <alignment vertical="center"/>
      <protection locked="0"/>
    </xf>
    <xf numFmtId="3" fontId="6" fillId="7" borderId="3" xfId="0" applyNumberFormat="1"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43" fontId="6" fillId="7" borderId="2"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5" fillId="0" borderId="0" xfId="0" applyFont="1" applyAlignment="1" applyProtection="1">
      <alignment horizontal="center" vertical="center"/>
    </xf>
    <xf numFmtId="17" fontId="7" fillId="0" borderId="17" xfId="0" applyNumberFormat="1" applyFont="1" applyBorder="1" applyAlignment="1" applyProtection="1">
      <alignment horizontal="center" vertical="center"/>
    </xf>
    <xf numFmtId="0" fontId="7" fillId="0" borderId="17" xfId="0" applyFont="1" applyBorder="1" applyAlignment="1" applyProtection="1">
      <alignment horizontal="center" vertical="center"/>
    </xf>
    <xf numFmtId="0" fontId="12" fillId="0" borderId="0" xfId="0" quotePrefix="1" applyFont="1" applyBorder="1" applyAlignment="1" applyProtection="1">
      <alignment horizontal="left" vertical="center"/>
    </xf>
    <xf numFmtId="17" fontId="7" fillId="0" borderId="7" xfId="0" applyNumberFormat="1" applyFont="1" applyBorder="1" applyAlignment="1" applyProtection="1">
      <alignment horizontal="center" vertical="center"/>
    </xf>
    <xf numFmtId="0" fontId="7" fillId="5" borderId="8" xfId="0" applyFont="1" applyFill="1" applyBorder="1" applyAlignment="1" applyProtection="1">
      <alignment vertical="center"/>
    </xf>
    <xf numFmtId="0" fontId="7" fillId="0" borderId="0" xfId="0" applyFont="1" applyBorder="1" applyAlignment="1" applyProtection="1">
      <alignment vertical="center"/>
    </xf>
    <xf numFmtId="195" fontId="6" fillId="0" borderId="0" xfId="1" applyNumberFormat="1" applyFont="1" applyBorder="1" applyAlignment="1" applyProtection="1">
      <alignment vertical="center"/>
    </xf>
    <xf numFmtId="0" fontId="7" fillId="0" borderId="0" xfId="0" applyFont="1" applyFill="1" applyBorder="1" applyAlignment="1" applyProtection="1">
      <alignment vertical="center"/>
    </xf>
    <xf numFmtId="195" fontId="7" fillId="0" borderId="0" xfId="1" applyNumberFormat="1" applyFont="1" applyBorder="1" applyAlignment="1" applyProtection="1">
      <alignment vertical="center"/>
    </xf>
    <xf numFmtId="195" fontId="7" fillId="0" borderId="0" xfId="0" applyNumberFormat="1" applyFont="1" applyBorder="1" applyAlignment="1" applyProtection="1">
      <alignment vertical="center"/>
    </xf>
    <xf numFmtId="3" fontId="7" fillId="0" borderId="0" xfId="1" applyNumberFormat="1" applyFont="1" applyFill="1" applyBorder="1" applyAlignment="1" applyProtection="1">
      <alignment vertical="center"/>
    </xf>
    <xf numFmtId="0" fontId="6" fillId="0" borderId="0" xfId="0" applyFont="1" applyFill="1" applyBorder="1" applyAlignment="1" applyProtection="1">
      <alignment vertical="center"/>
    </xf>
    <xf numFmtId="195" fontId="6" fillId="0" borderId="0" xfId="1" applyNumberFormat="1" applyFont="1" applyFill="1" applyBorder="1" applyAlignment="1" applyProtection="1">
      <alignment vertical="center"/>
    </xf>
    <xf numFmtId="195" fontId="7" fillId="0" borderId="0" xfId="1" applyNumberFormat="1" applyFont="1" applyFill="1" applyBorder="1" applyAlignment="1" applyProtection="1">
      <alignment vertical="center"/>
    </xf>
    <xf numFmtId="0" fontId="6" fillId="5" borderId="9" xfId="0" applyFont="1" applyFill="1" applyBorder="1" applyAlignment="1" applyProtection="1">
      <alignment vertical="center"/>
    </xf>
    <xf numFmtId="3" fontId="6" fillId="0" borderId="0" xfId="1" applyNumberFormat="1" applyFont="1" applyFill="1" applyBorder="1" applyAlignment="1" applyProtection="1">
      <alignment vertical="center"/>
    </xf>
    <xf numFmtId="3" fontId="6" fillId="7" borderId="0" xfId="1" applyNumberFormat="1" applyFont="1" applyFill="1" applyBorder="1" applyAlignment="1" applyProtection="1">
      <alignment vertical="center"/>
    </xf>
    <xf numFmtId="0" fontId="13" fillId="0" borderId="0" xfId="0" quotePrefix="1" applyFont="1" applyBorder="1" applyAlignment="1" applyProtection="1">
      <alignment vertical="center"/>
    </xf>
    <xf numFmtId="0" fontId="7" fillId="5" borderId="0" xfId="0" applyFont="1" applyFill="1" applyBorder="1" applyAlignment="1" applyProtection="1">
      <alignment vertical="center"/>
    </xf>
    <xf numFmtId="195" fontId="6" fillId="5" borderId="0" xfId="1" applyNumberFormat="1" applyFont="1" applyFill="1" applyBorder="1" applyAlignment="1" applyProtection="1">
      <alignment vertical="center"/>
    </xf>
    <xf numFmtId="193" fontId="6" fillId="0" borderId="0" xfId="2" applyNumberFormat="1" applyFont="1" applyFill="1" applyBorder="1" applyAlignment="1" applyProtection="1">
      <alignment vertical="center"/>
    </xf>
    <xf numFmtId="3" fontId="6" fillId="0" borderId="0" xfId="0" applyNumberFormat="1" applyFont="1" applyFill="1" applyBorder="1" applyAlignment="1" applyProtection="1">
      <alignment vertical="center"/>
    </xf>
    <xf numFmtId="195" fontId="7" fillId="5" borderId="0" xfId="0" applyNumberFormat="1" applyFont="1" applyFill="1" applyBorder="1" applyAlignment="1" applyProtection="1">
      <alignment vertical="center"/>
    </xf>
    <xf numFmtId="3" fontId="7" fillId="5" borderId="0" xfId="0" applyNumberFormat="1" applyFont="1" applyFill="1" applyBorder="1" applyAlignment="1" applyProtection="1">
      <alignment vertical="center"/>
    </xf>
    <xf numFmtId="3" fontId="6" fillId="0" borderId="0" xfId="1" applyNumberFormat="1" applyFont="1" applyBorder="1" applyAlignment="1" applyProtection="1">
      <alignment vertical="center"/>
    </xf>
    <xf numFmtId="10" fontId="6" fillId="0" borderId="0" xfId="2" applyNumberFormat="1" applyFont="1" applyFill="1" applyBorder="1" applyAlignment="1" applyProtection="1">
      <alignment vertical="center"/>
    </xf>
    <xf numFmtId="10" fontId="6" fillId="0" borderId="0" xfId="2" quotePrefix="1" applyNumberFormat="1" applyFont="1" applyFill="1" applyBorder="1" applyAlignment="1" applyProtection="1">
      <alignment vertical="center"/>
    </xf>
    <xf numFmtId="0" fontId="3" fillId="0" borderId="0" xfId="0" quotePrefix="1" applyFont="1" applyBorder="1" applyAlignment="1" applyProtection="1">
      <alignment vertical="center"/>
    </xf>
    <xf numFmtId="195" fontId="4" fillId="0" borderId="0" xfId="1" applyNumberFormat="1" applyFont="1" applyBorder="1" applyAlignment="1" applyProtection="1">
      <alignment vertical="center"/>
    </xf>
    <xf numFmtId="0" fontId="6" fillId="6" borderId="0" xfId="0" applyFont="1" applyFill="1" applyBorder="1" applyAlignment="1" applyProtection="1">
      <alignment vertical="center"/>
    </xf>
    <xf numFmtId="195" fontId="4" fillId="6" borderId="0" xfId="1" applyNumberFormat="1" applyFont="1" applyFill="1" applyBorder="1" applyAlignment="1" applyProtection="1">
      <alignment vertical="center"/>
    </xf>
    <xf numFmtId="195" fontId="6"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195" fontId="5" fillId="0" borderId="0" xfId="0" applyNumberFormat="1" applyFont="1" applyBorder="1" applyAlignment="1" applyProtection="1">
      <alignment vertical="center"/>
    </xf>
    <xf numFmtId="193" fontId="6" fillId="7" borderId="0" xfId="2" applyNumberFormat="1" applyFont="1" applyFill="1" applyBorder="1" applyAlignment="1" applyProtection="1">
      <alignment vertical="center"/>
      <protection locked="0"/>
    </xf>
    <xf numFmtId="195" fontId="6" fillId="7" borderId="0" xfId="1" applyNumberFormat="1"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4" fillId="7" borderId="1" xfId="0" applyFont="1" applyFill="1" applyBorder="1" applyAlignment="1" applyProtection="1">
      <alignment vertical="center"/>
      <protection locked="0"/>
    </xf>
    <xf numFmtId="0" fontId="4" fillId="7" borderId="0" xfId="0" applyFont="1" applyFill="1" applyBorder="1" applyAlignment="1" applyProtection="1">
      <alignment vertical="center"/>
      <protection locked="0"/>
    </xf>
    <xf numFmtId="0" fontId="14" fillId="0" borderId="0" xfId="0" applyFont="1"/>
    <xf numFmtId="3" fontId="6" fillId="7" borderId="0" xfId="1" applyNumberFormat="1" applyFont="1" applyFill="1" applyBorder="1" applyAlignment="1" applyProtection="1">
      <alignment vertical="center"/>
      <protection locked="0"/>
    </xf>
    <xf numFmtId="0" fontId="6" fillId="0" borderId="0" xfId="0" applyFont="1" applyBorder="1" applyAlignment="1" applyProtection="1">
      <alignment horizontal="right" vertical="center"/>
    </xf>
    <xf numFmtId="0" fontId="7" fillId="0" borderId="0" xfId="0" quotePrefix="1" applyFont="1" applyBorder="1" applyAlignment="1" applyProtection="1">
      <alignment vertical="center"/>
    </xf>
    <xf numFmtId="0" fontId="7" fillId="0" borderId="7" xfId="0" applyFont="1" applyFill="1" applyBorder="1" applyAlignment="1" applyProtection="1">
      <alignment vertical="center"/>
    </xf>
    <xf numFmtId="0" fontId="7" fillId="0" borderId="9" xfId="0" applyFont="1" applyFill="1" applyBorder="1" applyAlignment="1" applyProtection="1">
      <alignment vertical="center"/>
    </xf>
    <xf numFmtId="0" fontId="6" fillId="0" borderId="8" xfId="0" applyFont="1" applyFill="1" applyBorder="1" applyAlignment="1" applyProtection="1">
      <alignment vertical="center"/>
    </xf>
    <xf numFmtId="3" fontId="6" fillId="7" borderId="4" xfId="1" applyNumberFormat="1" applyFont="1" applyFill="1" applyBorder="1" applyAlignment="1" applyProtection="1">
      <alignment vertical="center"/>
    </xf>
    <xf numFmtId="0" fontId="4" fillId="0" borderId="17" xfId="0" applyFont="1" applyBorder="1" applyAlignment="1">
      <alignment vertical="center"/>
    </xf>
    <xf numFmtId="0" fontId="4" fillId="0" borderId="10" xfId="0" applyFont="1" applyBorder="1" applyAlignment="1">
      <alignment vertical="center"/>
    </xf>
    <xf numFmtId="0" fontId="4" fillId="0" borderId="8" xfId="0" applyFont="1" applyBorder="1" applyAlignment="1">
      <alignment vertical="center"/>
    </xf>
    <xf numFmtId="0" fontId="6" fillId="0" borderId="7" xfId="0" applyFont="1" applyBorder="1" applyAlignment="1" applyProtection="1">
      <alignment horizontal="right" vertical="center"/>
    </xf>
    <xf numFmtId="0" fontId="4" fillId="0" borderId="7" xfId="0" applyFont="1" applyBorder="1" applyAlignment="1">
      <alignment vertical="center"/>
    </xf>
    <xf numFmtId="193" fontId="6" fillId="7" borderId="7" xfId="2" applyNumberFormat="1" applyFont="1" applyFill="1" applyBorder="1" applyAlignment="1" applyProtection="1">
      <alignment vertical="center"/>
      <protection locked="0"/>
    </xf>
    <xf numFmtId="193" fontId="6" fillId="7" borderId="9" xfId="2" applyNumberFormat="1" applyFont="1" applyFill="1" applyBorder="1" applyAlignment="1" applyProtection="1">
      <alignment vertical="center"/>
      <protection locked="0"/>
    </xf>
    <xf numFmtId="0" fontId="7" fillId="0" borderId="17" xfId="0" applyFont="1" applyBorder="1" applyAlignment="1" applyProtection="1">
      <alignment horizontal="right" vertical="center"/>
    </xf>
    <xf numFmtId="0" fontId="5" fillId="0" borderId="17" xfId="0" applyFont="1" applyBorder="1" applyAlignment="1">
      <alignment horizontal="right" vertical="center"/>
    </xf>
    <xf numFmtId="0" fontId="7" fillId="0" borderId="18" xfId="0" applyFont="1" applyBorder="1" applyAlignment="1" applyProtection="1">
      <alignment horizontal="right" vertical="center"/>
    </xf>
    <xf numFmtId="195" fontId="6" fillId="5" borderId="0" xfId="1" quotePrefix="1" applyNumberFormat="1" applyFont="1" applyFill="1" applyBorder="1" applyAlignment="1" applyProtection="1">
      <alignment vertical="center"/>
    </xf>
    <xf numFmtId="0" fontId="1" fillId="0" borderId="0" xfId="0" applyFont="1"/>
    <xf numFmtId="0" fontId="14" fillId="0" borderId="0" xfId="0" applyFont="1" applyAlignment="1">
      <alignment wrapText="1"/>
    </xf>
    <xf numFmtId="0" fontId="7" fillId="0" borderId="0" xfId="0" applyFont="1" applyBorder="1" applyAlignment="1">
      <alignment vertical="center"/>
    </xf>
    <xf numFmtId="3" fontId="6" fillId="7" borderId="11" xfId="1" applyNumberFormat="1" applyFont="1" applyFill="1" applyBorder="1" applyAlignment="1" applyProtection="1">
      <alignment vertical="center"/>
      <protection locked="0"/>
    </xf>
    <xf numFmtId="0" fontId="4" fillId="0" borderId="0" xfId="0" quotePrefix="1" applyFont="1" applyBorder="1" applyAlignment="1" applyProtection="1">
      <alignment vertical="center"/>
    </xf>
    <xf numFmtId="0" fontId="7" fillId="0" borderId="0" xfId="0" quotePrefix="1" applyFont="1" applyBorder="1" applyAlignment="1">
      <alignment vertical="center"/>
    </xf>
    <xf numFmtId="193" fontId="4" fillId="0" borderId="0" xfId="0" applyNumberFormat="1" applyFont="1" applyAlignment="1" applyProtection="1">
      <alignment horizontal="left" vertical="center"/>
      <protection locked="0"/>
    </xf>
    <xf numFmtId="193" fontId="6" fillId="0" borderId="0" xfId="1" applyNumberFormat="1" applyFont="1" applyBorder="1" applyAlignment="1">
      <alignment vertical="center"/>
    </xf>
    <xf numFmtId="0" fontId="16" fillId="0" borderId="0" xfId="0" applyFont="1" applyAlignment="1">
      <alignment wrapText="1"/>
    </xf>
    <xf numFmtId="0" fontId="20" fillId="0" borderId="0" xfId="0" applyFont="1" applyFill="1" applyBorder="1" applyAlignment="1" applyProtection="1">
      <alignment horizontal="left" vertical="center"/>
      <protection locked="0"/>
    </xf>
    <xf numFmtId="0" fontId="21" fillId="0" borderId="0" xfId="0" applyFont="1"/>
    <xf numFmtId="0" fontId="22" fillId="0" borderId="0" xfId="0" applyFont="1"/>
    <xf numFmtId="0" fontId="22" fillId="0" borderId="0" xfId="0" applyFont="1" applyAlignment="1">
      <alignment wrapText="1"/>
    </xf>
    <xf numFmtId="0" fontId="4" fillId="8" borderId="0" xfId="0" applyFont="1" applyFill="1" applyBorder="1" applyAlignment="1">
      <alignment vertical="center"/>
    </xf>
    <xf numFmtId="0" fontId="23" fillId="8" borderId="0" xfId="0" applyFont="1" applyFill="1" applyBorder="1" applyAlignment="1" applyProtection="1">
      <alignment vertical="center"/>
    </xf>
    <xf numFmtId="0" fontId="24" fillId="8" borderId="0" xfId="0" applyFont="1" applyFill="1" applyBorder="1" applyAlignment="1" applyProtection="1">
      <alignment vertical="center"/>
    </xf>
    <xf numFmtId="0" fontId="25" fillId="8" borderId="0" xfId="0" applyFont="1" applyFill="1" applyBorder="1" applyAlignment="1" applyProtection="1">
      <alignment horizontal="center" vertical="center"/>
    </xf>
    <xf numFmtId="17" fontId="25" fillId="8" borderId="0" xfId="0" applyNumberFormat="1" applyFont="1" applyFill="1" applyBorder="1" applyAlignment="1" applyProtection="1">
      <alignment horizontal="center" vertical="center"/>
    </xf>
    <xf numFmtId="0" fontId="25" fillId="8" borderId="0" xfId="0" applyFont="1" applyFill="1" applyBorder="1" applyAlignment="1" applyProtection="1">
      <alignment vertical="center"/>
    </xf>
    <xf numFmtId="2" fontId="25" fillId="8" borderId="0" xfId="0" applyNumberFormat="1" applyFont="1" applyFill="1" applyBorder="1" applyAlignment="1" applyProtection="1">
      <alignment vertical="center"/>
    </xf>
    <xf numFmtId="195" fontId="25" fillId="8" borderId="0" xfId="0" applyNumberFormat="1" applyFont="1" applyFill="1" applyBorder="1" applyAlignment="1" applyProtection="1">
      <alignment vertical="center"/>
    </xf>
    <xf numFmtId="2" fontId="25" fillId="8" borderId="0" xfId="0" quotePrefix="1" applyNumberFormat="1" applyFont="1" applyFill="1" applyBorder="1" applyAlignment="1" applyProtection="1">
      <alignment vertical="center"/>
    </xf>
    <xf numFmtId="3" fontId="25" fillId="8" borderId="0" xfId="0" applyNumberFormat="1" applyFont="1" applyFill="1" applyBorder="1" applyAlignment="1" applyProtection="1">
      <alignment vertical="center"/>
    </xf>
    <xf numFmtId="0" fontId="25" fillId="8" borderId="0" xfId="0" applyFont="1" applyFill="1" applyBorder="1" applyAlignment="1" applyProtection="1">
      <alignment vertical="center" wrapText="1"/>
    </xf>
    <xf numFmtId="193" fontId="25" fillId="8" borderId="0" xfId="2" quotePrefix="1" applyNumberFormat="1" applyFont="1" applyFill="1" applyBorder="1" applyAlignment="1" applyProtection="1">
      <alignment vertical="center"/>
    </xf>
    <xf numFmtId="43" fontId="25" fillId="8" borderId="0" xfId="1" quotePrefix="1" applyFont="1" applyFill="1" applyBorder="1" applyAlignment="1" applyProtection="1">
      <alignment vertical="center"/>
    </xf>
    <xf numFmtId="0" fontId="25" fillId="8" borderId="0" xfId="0" quotePrefix="1" applyFont="1" applyFill="1" applyBorder="1" applyAlignment="1" applyProtection="1">
      <alignment vertical="center"/>
    </xf>
    <xf numFmtId="0" fontId="25" fillId="0" borderId="0" xfId="0" quotePrefix="1" applyFont="1" applyBorder="1" applyAlignment="1" applyProtection="1">
      <alignment vertical="center"/>
    </xf>
    <xf numFmtId="0" fontId="25" fillId="0" borderId="0" xfId="0" applyFont="1" applyBorder="1" applyAlignment="1" applyProtection="1">
      <alignment vertical="center"/>
    </xf>
    <xf numFmtId="0" fontId="23" fillId="0" borderId="0" xfId="0" applyFont="1" applyBorder="1" applyAlignment="1" applyProtection="1">
      <alignment vertical="center"/>
    </xf>
    <xf numFmtId="0" fontId="23" fillId="0" borderId="0" xfId="0" applyFont="1" applyBorder="1" applyAlignment="1">
      <alignment vertical="center"/>
    </xf>
    <xf numFmtId="1" fontId="24" fillId="8" borderId="0" xfId="1" applyNumberFormat="1" applyFont="1" applyFill="1" applyBorder="1" applyAlignment="1" applyProtection="1">
      <alignment vertical="center"/>
    </xf>
    <xf numFmtId="0" fontId="24" fillId="8" borderId="0" xfId="0" applyFont="1" applyFill="1" applyBorder="1" applyAlignment="1" applyProtection="1">
      <alignment horizontal="left" vertical="center"/>
    </xf>
    <xf numFmtId="10" fontId="25" fillId="8" borderId="0" xfId="2" applyNumberFormat="1" applyFont="1" applyFill="1" applyBorder="1" applyAlignment="1" applyProtection="1">
      <alignment vertical="center"/>
    </xf>
    <xf numFmtId="10" fontId="25" fillId="8" borderId="0" xfId="0" applyNumberFormat="1" applyFont="1" applyFill="1" applyBorder="1" applyAlignment="1" applyProtection="1">
      <alignment vertical="center"/>
    </xf>
    <xf numFmtId="0" fontId="23"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23" fillId="0" borderId="0" xfId="0" applyFont="1" applyBorder="1" applyAlignment="1" applyProtection="1">
      <alignment vertical="center"/>
      <protection locked="0"/>
    </xf>
    <xf numFmtId="0" fontId="23" fillId="0" borderId="0" xfId="0" applyFont="1" applyAlignment="1" applyProtection="1">
      <alignment horizontal="right" vertical="center"/>
      <protection locked="0"/>
    </xf>
    <xf numFmtId="0" fontId="23" fillId="0" borderId="0" xfId="0" applyFont="1" applyAlignment="1">
      <alignment vertical="center"/>
    </xf>
    <xf numFmtId="0" fontId="25" fillId="8" borderId="0" xfId="0" applyFont="1" applyFill="1" applyBorder="1" applyAlignment="1" applyProtection="1">
      <alignment horizontal="right" vertical="center"/>
    </xf>
    <xf numFmtId="0" fontId="6" fillId="0" borderId="17" xfId="0" applyFont="1" applyBorder="1" applyAlignment="1" applyProtection="1">
      <alignment vertical="center"/>
    </xf>
    <xf numFmtId="0" fontId="4" fillId="0" borderId="19" xfId="0" applyFont="1" applyBorder="1" applyAlignment="1">
      <alignment vertical="center"/>
    </xf>
    <xf numFmtId="0" fontId="3" fillId="8" borderId="0" xfId="0" applyFont="1" applyFill="1" applyBorder="1" applyAlignment="1" applyProtection="1">
      <alignment horizontal="left" vertical="center"/>
      <protection locked="0"/>
    </xf>
    <xf numFmtId="0" fontId="3" fillId="8" borderId="0" xfId="0" quotePrefix="1" applyFont="1" applyFill="1" applyBorder="1" applyAlignment="1" applyProtection="1">
      <alignment horizontal="left" vertical="center"/>
      <protection locked="0"/>
    </xf>
    <xf numFmtId="0" fontId="2" fillId="8" borderId="0" xfId="0" applyFont="1" applyFill="1" applyBorder="1" applyAlignment="1" applyProtection="1">
      <alignment vertical="center"/>
      <protection locked="0"/>
    </xf>
    <xf numFmtId="0" fontId="27" fillId="0" borderId="0" xfId="0" applyFont="1"/>
    <xf numFmtId="0" fontId="15" fillId="0" borderId="0" xfId="0" applyFont="1" applyFill="1" applyBorder="1" applyAlignment="1" applyProtection="1">
      <alignment horizontal="left" vertical="center"/>
    </xf>
    <xf numFmtId="0" fontId="3" fillId="8" borderId="0" xfId="0" applyFont="1" applyFill="1" applyBorder="1" applyAlignment="1" applyProtection="1">
      <alignment horizontal="left" vertical="center"/>
    </xf>
    <xf numFmtId="0" fontId="3" fillId="8" borderId="0" xfId="0" quotePrefix="1" applyFont="1" applyFill="1" applyBorder="1" applyAlignment="1" applyProtection="1">
      <alignment horizontal="left" vertical="center"/>
    </xf>
    <xf numFmtId="0" fontId="2" fillId="8" borderId="0" xfId="0" applyFont="1" applyFill="1" applyBorder="1" applyAlignment="1" applyProtection="1">
      <alignment vertical="center"/>
    </xf>
    <xf numFmtId="0" fontId="3" fillId="7" borderId="0" xfId="0" applyFont="1" applyFill="1" applyBorder="1" applyAlignment="1" applyProtection="1">
      <alignment vertical="center"/>
    </xf>
    <xf numFmtId="0" fontId="4" fillId="7" borderId="0" xfId="0" applyFont="1" applyFill="1" applyBorder="1" applyAlignment="1" applyProtection="1">
      <alignment vertical="center"/>
    </xf>
    <xf numFmtId="0" fontId="24" fillId="8" borderId="0" xfId="0" quotePrefix="1" applyFont="1" applyFill="1" applyBorder="1" applyAlignment="1" applyProtection="1">
      <alignment horizontal="left" vertical="center"/>
    </xf>
    <xf numFmtId="0" fontId="4" fillId="0" borderId="0" xfId="0" applyFont="1" applyAlignment="1" applyProtection="1">
      <alignment horizontal="right" vertical="center"/>
    </xf>
    <xf numFmtId="1" fontId="25" fillId="8" borderId="0" xfId="0" applyNumberFormat="1" applyFont="1" applyFill="1" applyBorder="1" applyAlignment="1" applyProtection="1">
      <alignment vertical="center"/>
    </xf>
    <xf numFmtId="193" fontId="25" fillId="8" borderId="0" xfId="2" applyNumberFormat="1" applyFont="1" applyFill="1" applyBorder="1" applyAlignment="1" applyProtection="1">
      <alignment vertical="center"/>
    </xf>
    <xf numFmtId="43" fontId="25" fillId="8" borderId="0" xfId="1" applyFont="1" applyFill="1" applyBorder="1" applyAlignment="1" applyProtection="1">
      <alignment vertical="center"/>
    </xf>
    <xf numFmtId="0" fontId="23" fillId="8" borderId="0" xfId="0" applyFont="1" applyFill="1" applyBorder="1" applyAlignment="1" applyProtection="1">
      <alignment horizontal="center" vertical="center"/>
    </xf>
    <xf numFmtId="0" fontId="5" fillId="0" borderId="0" xfId="0" applyFont="1" applyAlignment="1" applyProtection="1">
      <alignment vertical="center"/>
    </xf>
    <xf numFmtId="0" fontId="9" fillId="0" borderId="0" xfId="0" applyFont="1" applyAlignment="1" applyProtection="1">
      <alignment vertical="center"/>
    </xf>
    <xf numFmtId="0" fontId="4" fillId="8" borderId="0" xfId="0" applyFont="1" applyFill="1" applyBorder="1" applyAlignment="1" applyProtection="1">
      <alignment vertical="center"/>
    </xf>
    <xf numFmtId="0" fontId="23" fillId="0" borderId="0" xfId="0" applyFont="1" applyAlignment="1" applyProtection="1">
      <alignment horizontal="right" vertical="center"/>
    </xf>
    <xf numFmtId="0" fontId="23" fillId="0" borderId="0" xfId="0" applyFont="1" applyAlignment="1" applyProtection="1">
      <alignment vertical="center"/>
    </xf>
    <xf numFmtId="0" fontId="5" fillId="0" borderId="0" xfId="0" applyFont="1" applyBorder="1" applyAlignment="1" applyProtection="1">
      <alignment horizontal="center" vertical="center"/>
    </xf>
    <xf numFmtId="0" fontId="26" fillId="0" borderId="0" xfId="0" applyFont="1" applyAlignment="1" applyProtection="1">
      <alignment horizontal="center" vertical="center"/>
    </xf>
    <xf numFmtId="0" fontId="26" fillId="0" borderId="0" xfId="0" applyFont="1" applyAlignment="1" applyProtection="1">
      <alignment vertical="center"/>
    </xf>
    <xf numFmtId="0" fontId="11" fillId="0" borderId="0" xfId="0" applyFont="1" applyAlignment="1" applyProtection="1">
      <alignment vertical="center"/>
    </xf>
    <xf numFmtId="0" fontId="17" fillId="0" borderId="0" xfId="0" applyFont="1"/>
    <xf numFmtId="0" fontId="18" fillId="0" borderId="0" xfId="0" applyFont="1"/>
    <xf numFmtId="0" fontId="16" fillId="9" borderId="20" xfId="0" applyFont="1" applyFill="1" applyBorder="1" applyAlignment="1" applyProtection="1">
      <alignment horizontal="center" vertical="center"/>
      <protection locked="0"/>
    </xf>
    <xf numFmtId="0" fontId="16" fillId="9" borderId="4" xfId="0" applyFont="1" applyFill="1" applyBorder="1" applyAlignment="1" applyProtection="1">
      <alignment horizontal="center" vertical="center"/>
      <protection locked="0"/>
    </xf>
  </cellXfs>
  <cellStyles count="3">
    <cellStyle name="Komma" xfId="1" builtinId="3"/>
    <cellStyle name="Prozent" xfId="2" builtinId="5"/>
    <cellStyle name="Stand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hartsheet" Target="chartsheets/sheet2.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E091-4C17-9662-DA942F79524C}"/>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91-4C17-9662-DA942F79524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E091-4C17-9662-DA942F79524C}"/>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E091-4C17-9662-DA942F79524C}"/>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E091-4C17-9662-DA942F79524C}"/>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E091-4C17-9662-DA942F79524C}"/>
            </c:ext>
          </c:extLst>
        </c:ser>
        <c:dLbls>
          <c:showLegendKey val="0"/>
          <c:showVal val="0"/>
          <c:showCatName val="0"/>
          <c:showSerName val="0"/>
          <c:showPercent val="0"/>
          <c:showBubbleSize val="0"/>
        </c:dLbls>
        <c:axId val="1764290384"/>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E091-4C17-9662-DA942F79524C}"/>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E091-4C17-9662-DA942F79524C}"/>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E091-4C17-9662-DA942F79524C}"/>
            </c:ext>
          </c:extLst>
        </c:ser>
        <c:ser>
          <c:idx val="7"/>
          <c:order val="8"/>
          <c:spPr>
            <a:solidFill>
              <a:srgbClr val="C0C0FF"/>
            </a:solidFill>
            <a:ln w="12700">
              <a:solidFill>
                <a:srgbClr val="000000"/>
              </a:solidFill>
              <a:prstDash val="solid"/>
            </a:ln>
          </c:spPr>
          <c:invertIfNegative val="0"/>
          <c:val>
            <c:numRef>
              <c:f>'1.Jahr-Bau'!#REF!</c:f>
              <c:numCache>
                <c:formatCode>General</c:formatCode>
                <c:ptCount val="1"/>
                <c:pt idx="0">
                  <c:v>1</c:v>
                </c:pt>
              </c:numCache>
            </c:numRef>
          </c:val>
          <c:extLst>
            <c:ext xmlns:c16="http://schemas.microsoft.com/office/drawing/2014/chart" uri="{C3380CC4-5D6E-409C-BE32-E72D297353CC}">
              <c16:uniqueId val="{00000009-E091-4C17-9662-DA942F79524C}"/>
            </c:ext>
          </c:extLst>
        </c:ser>
        <c:ser>
          <c:idx val="8"/>
          <c:order val="9"/>
          <c:spPr>
            <a:solidFill>
              <a:srgbClr val="000080"/>
            </a:solidFill>
            <a:ln w="12700">
              <a:solidFill>
                <a:srgbClr val="000000"/>
              </a:solidFill>
              <a:prstDash val="solid"/>
            </a:ln>
          </c:spPr>
          <c:invertIfNegative val="0"/>
          <c:val>
            <c:numRef>
              <c:f>'1.Jahr-Bau'!#REF!</c:f>
              <c:numCache>
                <c:formatCode>General</c:formatCode>
                <c:ptCount val="1"/>
                <c:pt idx="0">
                  <c:v>1</c:v>
                </c:pt>
              </c:numCache>
            </c:numRef>
          </c:val>
          <c:extLst>
            <c:ext xmlns:c16="http://schemas.microsoft.com/office/drawing/2014/chart" uri="{C3380CC4-5D6E-409C-BE32-E72D297353CC}">
              <c16:uniqueId val="{0000000A-E091-4C17-9662-DA942F79524C}"/>
            </c:ext>
          </c:extLst>
        </c:ser>
        <c:dLbls>
          <c:showLegendKey val="0"/>
          <c:showVal val="0"/>
          <c:showCatName val="0"/>
          <c:showSerName val="0"/>
          <c:showPercent val="0"/>
          <c:showBubbleSize val="0"/>
        </c:dLbls>
        <c:gapWidth val="150"/>
        <c:axId val="3"/>
        <c:axId val="4"/>
      </c:barChart>
      <c:catAx>
        <c:axId val="176429038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6429038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67FF-4FD0-967A-0E66E3F4669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FF-4FD0-967A-0E66E3F4669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67FF-4FD0-967A-0E66E3F4669F}"/>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67FF-4FD0-967A-0E66E3F4669F}"/>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67FF-4FD0-967A-0E66E3F4669F}"/>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67FF-4FD0-967A-0E66E3F4669F}"/>
            </c:ext>
          </c:extLst>
        </c:ser>
        <c:dLbls>
          <c:showLegendKey val="0"/>
          <c:showVal val="0"/>
          <c:showCatName val="0"/>
          <c:showSerName val="0"/>
          <c:showPercent val="0"/>
          <c:showBubbleSize val="0"/>
        </c:dLbls>
        <c:axId val="175502041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67FF-4FD0-967A-0E66E3F4669F}"/>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67FF-4FD0-967A-0E66E3F4669F}"/>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67FF-4FD0-967A-0E66E3F4669F}"/>
            </c:ext>
          </c:extLst>
        </c:ser>
        <c:ser>
          <c:idx val="7"/>
          <c:order val="8"/>
          <c:spPr>
            <a:solidFill>
              <a:srgbClr val="C0C0FF"/>
            </a:solidFill>
            <a:ln w="12700">
              <a:solidFill>
                <a:srgbClr val="000000"/>
              </a:solidFill>
              <a:prstDash val="solid"/>
            </a:ln>
          </c:spPr>
          <c:invertIfNegative val="0"/>
          <c:val>
            <c:numRef>
              <c:f>'1.Jahr-Industrie'!#REF!</c:f>
              <c:numCache>
                <c:formatCode>General</c:formatCode>
                <c:ptCount val="1"/>
                <c:pt idx="0">
                  <c:v>1</c:v>
                </c:pt>
              </c:numCache>
            </c:numRef>
          </c:val>
          <c:extLst>
            <c:ext xmlns:c16="http://schemas.microsoft.com/office/drawing/2014/chart" uri="{C3380CC4-5D6E-409C-BE32-E72D297353CC}">
              <c16:uniqueId val="{00000009-67FF-4FD0-967A-0E66E3F4669F}"/>
            </c:ext>
          </c:extLst>
        </c:ser>
        <c:ser>
          <c:idx val="8"/>
          <c:order val="9"/>
          <c:spPr>
            <a:solidFill>
              <a:srgbClr val="000080"/>
            </a:solidFill>
            <a:ln w="12700">
              <a:solidFill>
                <a:srgbClr val="000000"/>
              </a:solidFill>
              <a:prstDash val="solid"/>
            </a:ln>
          </c:spPr>
          <c:invertIfNegative val="0"/>
          <c:val>
            <c:numRef>
              <c:f>'1.Jahr-Industrie'!#REF!</c:f>
              <c:numCache>
                <c:formatCode>General</c:formatCode>
                <c:ptCount val="1"/>
                <c:pt idx="0">
                  <c:v>1</c:v>
                </c:pt>
              </c:numCache>
            </c:numRef>
          </c:val>
          <c:extLst>
            <c:ext xmlns:c16="http://schemas.microsoft.com/office/drawing/2014/chart" uri="{C3380CC4-5D6E-409C-BE32-E72D297353CC}">
              <c16:uniqueId val="{0000000A-67FF-4FD0-967A-0E66E3F4669F}"/>
            </c:ext>
          </c:extLst>
        </c:ser>
        <c:dLbls>
          <c:showLegendKey val="0"/>
          <c:showVal val="0"/>
          <c:showCatName val="0"/>
          <c:showSerName val="0"/>
          <c:showPercent val="0"/>
          <c:showBubbleSize val="0"/>
        </c:dLbls>
        <c:gapWidth val="150"/>
        <c:axId val="3"/>
        <c:axId val="4"/>
      </c:barChart>
      <c:catAx>
        <c:axId val="175502041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02041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'1.Jahr-Industrie'!#REF!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F46-4283-8689-350476975BC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1-8F46-4283-8689-350476975BCB}"/>
            </c:ext>
          </c:extLst>
        </c:ser>
        <c:dLbls>
          <c:showLegendKey val="0"/>
          <c:showVal val="0"/>
          <c:showCatName val="0"/>
          <c:showSerName val="0"/>
          <c:showPercent val="0"/>
          <c:showBubbleSize val="0"/>
        </c:dLbls>
        <c:axId val="1755014592"/>
        <c:axId val="1"/>
      </c:areaChart>
      <c:barChart>
        <c:barDir val="col"/>
        <c:grouping val="clustered"/>
        <c:varyColors val="0"/>
        <c:ser>
          <c:idx val="2"/>
          <c:order val="0"/>
          <c:tx>
            <c:strRef>
              <c:f>'1.Jahr-Industrie'!#REF!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F46-4283-8689-350476975BCB}"/>
                </c:ext>
              </c:extLst>
            </c:dLbl>
            <c:dLbl>
              <c:idx val="1"/>
              <c:delete val="1"/>
              <c:extLst>
                <c:ext xmlns:c15="http://schemas.microsoft.com/office/drawing/2012/chart" uri="{CE6537A1-D6FC-4f65-9D91-7224C49458BB}"/>
                <c:ext xmlns:c16="http://schemas.microsoft.com/office/drawing/2014/chart" uri="{C3380CC4-5D6E-409C-BE32-E72D297353CC}">
                  <c16:uniqueId val="{00000003-8F46-4283-8689-350476975BCB}"/>
                </c:ext>
              </c:extLst>
            </c:dLbl>
            <c:dLbl>
              <c:idx val="2"/>
              <c:delete val="1"/>
              <c:extLst>
                <c:ext xmlns:c15="http://schemas.microsoft.com/office/drawing/2012/chart" uri="{CE6537A1-D6FC-4f65-9D91-7224C49458BB}"/>
                <c:ext xmlns:c16="http://schemas.microsoft.com/office/drawing/2014/chart" uri="{C3380CC4-5D6E-409C-BE32-E72D297353CC}">
                  <c16:uniqueId val="{00000004-8F46-4283-8689-350476975BCB}"/>
                </c:ext>
              </c:extLst>
            </c:dLbl>
            <c:dLbl>
              <c:idx val="3"/>
              <c:delete val="1"/>
              <c:extLst>
                <c:ext xmlns:c15="http://schemas.microsoft.com/office/drawing/2012/chart" uri="{CE6537A1-D6FC-4f65-9D91-7224C49458BB}"/>
                <c:ext xmlns:c16="http://schemas.microsoft.com/office/drawing/2014/chart" uri="{C3380CC4-5D6E-409C-BE32-E72D297353CC}">
                  <c16:uniqueId val="{00000005-8F46-4283-8689-350476975BC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46-4283-8689-350476975BCB}"/>
                </c:ext>
              </c:extLst>
            </c:dLbl>
            <c:dLbl>
              <c:idx val="5"/>
              <c:delete val="1"/>
              <c:extLst>
                <c:ext xmlns:c15="http://schemas.microsoft.com/office/drawing/2012/chart" uri="{CE6537A1-D6FC-4f65-9D91-7224C49458BB}"/>
                <c:ext xmlns:c16="http://schemas.microsoft.com/office/drawing/2014/chart" uri="{C3380CC4-5D6E-409C-BE32-E72D297353CC}">
                  <c16:uniqueId val="{00000007-8F46-4283-8689-350476975BCB}"/>
                </c:ext>
              </c:extLst>
            </c:dLbl>
            <c:dLbl>
              <c:idx val="6"/>
              <c:delete val="1"/>
              <c:extLst>
                <c:ext xmlns:c15="http://schemas.microsoft.com/office/drawing/2012/chart" uri="{CE6537A1-D6FC-4f65-9D91-7224C49458BB}"/>
                <c:ext xmlns:c16="http://schemas.microsoft.com/office/drawing/2014/chart" uri="{C3380CC4-5D6E-409C-BE32-E72D297353CC}">
                  <c16:uniqueId val="{00000008-8F46-4283-8689-350476975BCB}"/>
                </c:ext>
              </c:extLst>
            </c:dLbl>
            <c:dLbl>
              <c:idx val="7"/>
              <c:delete val="1"/>
              <c:extLst>
                <c:ext xmlns:c15="http://schemas.microsoft.com/office/drawing/2012/chart" uri="{CE6537A1-D6FC-4f65-9D91-7224C49458BB}"/>
                <c:ext xmlns:c16="http://schemas.microsoft.com/office/drawing/2014/chart" uri="{C3380CC4-5D6E-409C-BE32-E72D297353CC}">
                  <c16:uniqueId val="{00000009-8F46-4283-8689-350476975BCB}"/>
                </c:ext>
              </c:extLst>
            </c:dLbl>
            <c:dLbl>
              <c:idx val="8"/>
              <c:delete val="1"/>
              <c:extLst>
                <c:ext xmlns:c15="http://schemas.microsoft.com/office/drawing/2012/chart" uri="{CE6537A1-D6FC-4f65-9D91-7224C49458BB}"/>
                <c:ext xmlns:c16="http://schemas.microsoft.com/office/drawing/2014/chart" uri="{C3380CC4-5D6E-409C-BE32-E72D297353CC}">
                  <c16:uniqueId val="{0000000A-8F46-4283-8689-350476975BCB}"/>
                </c:ext>
              </c:extLst>
            </c:dLbl>
            <c:dLbl>
              <c:idx val="9"/>
              <c:delete val="1"/>
              <c:extLst>
                <c:ext xmlns:c15="http://schemas.microsoft.com/office/drawing/2012/chart" uri="{CE6537A1-D6FC-4f65-9D91-7224C49458BB}"/>
                <c:ext xmlns:c16="http://schemas.microsoft.com/office/drawing/2014/chart" uri="{C3380CC4-5D6E-409C-BE32-E72D297353CC}">
                  <c16:uniqueId val="{0000000B-8F46-4283-8689-350476975BCB}"/>
                </c:ext>
              </c:extLst>
            </c:dLbl>
            <c:dLbl>
              <c:idx val="10"/>
              <c:delete val="1"/>
              <c:extLst>
                <c:ext xmlns:c15="http://schemas.microsoft.com/office/drawing/2012/chart" uri="{CE6537A1-D6FC-4f65-9D91-7224C49458BB}"/>
                <c:ext xmlns:c16="http://schemas.microsoft.com/office/drawing/2014/chart" uri="{C3380CC4-5D6E-409C-BE32-E72D297353CC}">
                  <c16:uniqueId val="{0000000C-8F46-4283-8689-350476975BCB}"/>
                </c:ext>
              </c:extLst>
            </c:dLbl>
            <c:dLbl>
              <c:idx val="11"/>
              <c:delete val="1"/>
              <c:extLst>
                <c:ext xmlns:c15="http://schemas.microsoft.com/office/drawing/2012/chart" uri="{CE6537A1-D6FC-4f65-9D91-7224C49458BB}"/>
                <c:ext xmlns:c16="http://schemas.microsoft.com/office/drawing/2014/chart" uri="{C3380CC4-5D6E-409C-BE32-E72D297353CC}">
                  <c16:uniqueId val="{0000000D-8F46-4283-8689-350476975B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E-8F46-4283-8689-350476975BCB}"/>
            </c:ext>
          </c:extLst>
        </c:ser>
        <c:ser>
          <c:idx val="1"/>
          <c:order val="1"/>
          <c:tx>
            <c:strRef>
              <c:f>'1.Jahr-Industrie'!#REF!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8F46-4283-8689-350476975BCB}"/>
                </c:ext>
              </c:extLst>
            </c:dLbl>
            <c:dLbl>
              <c:idx val="1"/>
              <c:delete val="1"/>
              <c:extLst>
                <c:ext xmlns:c15="http://schemas.microsoft.com/office/drawing/2012/chart" uri="{CE6537A1-D6FC-4f65-9D91-7224C49458BB}"/>
                <c:ext xmlns:c16="http://schemas.microsoft.com/office/drawing/2014/chart" uri="{C3380CC4-5D6E-409C-BE32-E72D297353CC}">
                  <c16:uniqueId val="{00000010-8F46-4283-8689-350476975BCB}"/>
                </c:ext>
              </c:extLst>
            </c:dLbl>
            <c:dLbl>
              <c:idx val="2"/>
              <c:delete val="1"/>
              <c:extLst>
                <c:ext xmlns:c15="http://schemas.microsoft.com/office/drawing/2012/chart" uri="{CE6537A1-D6FC-4f65-9D91-7224C49458BB}"/>
                <c:ext xmlns:c16="http://schemas.microsoft.com/office/drawing/2014/chart" uri="{C3380CC4-5D6E-409C-BE32-E72D297353CC}">
                  <c16:uniqueId val="{00000011-8F46-4283-8689-350476975BCB}"/>
                </c:ext>
              </c:extLst>
            </c:dLbl>
            <c:dLbl>
              <c:idx val="3"/>
              <c:delete val="1"/>
              <c:extLst>
                <c:ext xmlns:c15="http://schemas.microsoft.com/office/drawing/2012/chart" uri="{CE6537A1-D6FC-4f65-9D91-7224C49458BB}"/>
                <c:ext xmlns:c16="http://schemas.microsoft.com/office/drawing/2014/chart" uri="{C3380CC4-5D6E-409C-BE32-E72D297353CC}">
                  <c16:uniqueId val="{00000012-8F46-4283-8689-350476975BCB}"/>
                </c:ext>
              </c:extLst>
            </c:dLbl>
            <c:dLbl>
              <c:idx val="4"/>
              <c:delete val="1"/>
              <c:extLst>
                <c:ext xmlns:c15="http://schemas.microsoft.com/office/drawing/2012/chart" uri="{CE6537A1-D6FC-4f65-9D91-7224C49458BB}"/>
                <c:ext xmlns:c16="http://schemas.microsoft.com/office/drawing/2014/chart" uri="{C3380CC4-5D6E-409C-BE32-E72D297353CC}">
                  <c16:uniqueId val="{00000013-8F46-4283-8689-350476975BCB}"/>
                </c:ext>
              </c:extLst>
            </c:dLbl>
            <c:dLbl>
              <c:idx val="5"/>
              <c:delete val="1"/>
              <c:extLst>
                <c:ext xmlns:c15="http://schemas.microsoft.com/office/drawing/2012/chart" uri="{CE6537A1-D6FC-4f65-9D91-7224C49458BB}"/>
                <c:ext xmlns:c16="http://schemas.microsoft.com/office/drawing/2014/chart" uri="{C3380CC4-5D6E-409C-BE32-E72D297353CC}">
                  <c16:uniqueId val="{00000014-8F46-4283-8689-350476975BCB}"/>
                </c:ext>
              </c:extLst>
            </c:dLbl>
            <c:dLbl>
              <c:idx val="6"/>
              <c:delete val="1"/>
              <c:extLst>
                <c:ext xmlns:c15="http://schemas.microsoft.com/office/drawing/2012/chart" uri="{CE6537A1-D6FC-4f65-9D91-7224C49458BB}"/>
                <c:ext xmlns:c16="http://schemas.microsoft.com/office/drawing/2014/chart" uri="{C3380CC4-5D6E-409C-BE32-E72D297353CC}">
                  <c16:uniqueId val="{00000015-8F46-4283-8689-350476975BCB}"/>
                </c:ext>
              </c:extLst>
            </c:dLbl>
            <c:dLbl>
              <c:idx val="7"/>
              <c:delete val="1"/>
              <c:extLst>
                <c:ext xmlns:c15="http://schemas.microsoft.com/office/drawing/2012/chart" uri="{CE6537A1-D6FC-4f65-9D91-7224C49458BB}"/>
                <c:ext xmlns:c16="http://schemas.microsoft.com/office/drawing/2014/chart" uri="{C3380CC4-5D6E-409C-BE32-E72D297353CC}">
                  <c16:uniqueId val="{00000016-8F46-4283-8689-350476975BC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F46-4283-8689-350476975BCB}"/>
                </c:ext>
              </c:extLst>
            </c:dLbl>
            <c:dLbl>
              <c:idx val="9"/>
              <c:delete val="1"/>
              <c:extLst>
                <c:ext xmlns:c15="http://schemas.microsoft.com/office/drawing/2012/chart" uri="{CE6537A1-D6FC-4f65-9D91-7224C49458BB}"/>
                <c:ext xmlns:c16="http://schemas.microsoft.com/office/drawing/2014/chart" uri="{C3380CC4-5D6E-409C-BE32-E72D297353CC}">
                  <c16:uniqueId val="{00000018-8F46-4283-8689-350476975BCB}"/>
                </c:ext>
              </c:extLst>
            </c:dLbl>
            <c:dLbl>
              <c:idx val="10"/>
              <c:delete val="1"/>
              <c:extLst>
                <c:ext xmlns:c15="http://schemas.microsoft.com/office/drawing/2012/chart" uri="{CE6537A1-D6FC-4f65-9D91-7224C49458BB}"/>
                <c:ext xmlns:c16="http://schemas.microsoft.com/office/drawing/2014/chart" uri="{C3380CC4-5D6E-409C-BE32-E72D297353CC}">
                  <c16:uniqueId val="{00000019-8F46-4283-8689-350476975BCB}"/>
                </c:ext>
              </c:extLst>
            </c:dLbl>
            <c:dLbl>
              <c:idx val="11"/>
              <c:delete val="1"/>
              <c:extLst>
                <c:ext xmlns:c15="http://schemas.microsoft.com/office/drawing/2012/chart" uri="{CE6537A1-D6FC-4f65-9D91-7224C49458BB}"/>
                <c:ext xmlns:c16="http://schemas.microsoft.com/office/drawing/2014/chart" uri="{C3380CC4-5D6E-409C-BE32-E72D297353CC}">
                  <c16:uniqueId val="{0000001A-8F46-4283-8689-350476975B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1B-8F46-4283-8689-350476975BCB}"/>
            </c:ext>
          </c:extLst>
        </c:ser>
        <c:dLbls>
          <c:showLegendKey val="0"/>
          <c:showVal val="0"/>
          <c:showCatName val="0"/>
          <c:showSerName val="0"/>
          <c:showPercent val="0"/>
          <c:showBubbleSize val="0"/>
        </c:dLbls>
        <c:gapWidth val="60"/>
        <c:axId val="1755014592"/>
        <c:axId val="1"/>
      </c:barChart>
      <c:catAx>
        <c:axId val="1755014592"/>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01459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'1.Jahr-Industrie'!#REF!</c:f>
              <c:strCache>
                <c:ptCount val="1"/>
                <c:pt idx="0">
                  <c:v>#BEZUG!</c:v>
                </c:pt>
              </c:strCache>
            </c:strRef>
          </c:tx>
          <c:spPr>
            <a:solidFill>
              <a:srgbClr val="00FF00"/>
            </a:solidFill>
            <a:ln w="12700">
              <a:solidFill>
                <a:srgbClr val="000000"/>
              </a:solidFill>
              <a:prstDash val="solid"/>
            </a:ln>
          </c:spPr>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0-F187-40BB-9683-A3F2F24411A1}"/>
            </c:ext>
          </c:extLst>
        </c:ser>
        <c:dLbls>
          <c:showLegendKey val="0"/>
          <c:showVal val="0"/>
          <c:showCatName val="0"/>
          <c:showSerName val="0"/>
          <c:showPercent val="0"/>
          <c:showBubbleSize val="0"/>
        </c:dLbls>
        <c:axId val="1755016256"/>
        <c:axId val="1"/>
      </c:areaChart>
      <c:barChart>
        <c:barDir val="col"/>
        <c:grouping val="clustered"/>
        <c:varyColors val="0"/>
        <c:ser>
          <c:idx val="0"/>
          <c:order val="0"/>
          <c:tx>
            <c:strRef>
              <c:f>'1.Jahr-Industrie'!#REF!</c:f>
              <c:strCache>
                <c:ptCount val="1"/>
                <c:pt idx="0">
                  <c:v>#BEZUG!</c:v>
                </c:pt>
              </c:strCache>
            </c:strRef>
          </c:tx>
          <c:spPr>
            <a:solidFill>
              <a:srgbClr val="8080FF"/>
            </a:solidFill>
            <a:ln w="12700">
              <a:solidFill>
                <a:srgbClr val="000000"/>
              </a:solidFill>
              <a:prstDash val="solid"/>
            </a:ln>
          </c:spPr>
          <c:invertIfNegative val="0"/>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1-F187-40BB-9683-A3F2F24411A1}"/>
            </c:ext>
          </c:extLst>
        </c:ser>
        <c:ser>
          <c:idx val="1"/>
          <c:order val="1"/>
          <c:tx>
            <c:strRef>
              <c:f>'1.Jahr-Industrie'!#REF!</c:f>
              <c:strCache>
                <c:ptCount val="1"/>
                <c:pt idx="0">
                  <c:v>#BEZUG!</c:v>
                </c:pt>
              </c:strCache>
            </c:strRef>
          </c:tx>
          <c:spPr>
            <a:solidFill>
              <a:srgbClr val="FF0000"/>
            </a:solidFill>
            <a:ln w="12700">
              <a:solidFill>
                <a:srgbClr val="000000"/>
              </a:solidFill>
              <a:prstDash val="solid"/>
            </a:ln>
          </c:spPr>
          <c:invertIfNegative val="0"/>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2-F187-40BB-9683-A3F2F24411A1}"/>
            </c:ext>
          </c:extLst>
        </c:ser>
        <c:dLbls>
          <c:showLegendKey val="0"/>
          <c:showVal val="0"/>
          <c:showCatName val="0"/>
          <c:showSerName val="0"/>
          <c:showPercent val="0"/>
          <c:showBubbleSize val="0"/>
        </c:dLbls>
        <c:gapWidth val="30"/>
        <c:axId val="1755016256"/>
        <c:axId val="1"/>
      </c:barChart>
      <c:catAx>
        <c:axId val="1755016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0162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7415-47B7-9AAA-C38ADFEF2E23}"/>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15-47B7-9AAA-C38ADFEF2E2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7415-47B7-9AAA-C38ADFEF2E23}"/>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7415-47B7-9AAA-C38ADFEF2E23}"/>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7415-47B7-9AAA-C38ADFEF2E23}"/>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7415-47B7-9AAA-C38ADFEF2E23}"/>
            </c:ext>
          </c:extLst>
        </c:ser>
        <c:dLbls>
          <c:showLegendKey val="0"/>
          <c:showVal val="0"/>
          <c:showCatName val="0"/>
          <c:showSerName val="0"/>
          <c:showPercent val="0"/>
          <c:showBubbleSize val="0"/>
        </c:dLbls>
        <c:axId val="1755015008"/>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7415-47B7-9AAA-C38ADFEF2E23}"/>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7415-47B7-9AAA-C38ADFEF2E23}"/>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7415-47B7-9AAA-C38ADFEF2E23}"/>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7415-47B7-9AAA-C38ADFEF2E23}"/>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7415-47B7-9AAA-C38ADFEF2E23}"/>
            </c:ext>
          </c:extLst>
        </c:ser>
        <c:dLbls>
          <c:showLegendKey val="0"/>
          <c:showVal val="0"/>
          <c:showCatName val="0"/>
          <c:showSerName val="0"/>
          <c:showPercent val="0"/>
          <c:showBubbleSize val="0"/>
        </c:dLbls>
        <c:gapWidth val="150"/>
        <c:axId val="3"/>
        <c:axId val="4"/>
      </c:barChart>
      <c:catAx>
        <c:axId val="175501500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01500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68-4D2A-837C-2E14869880C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E968-4D2A-837C-2E14869880C2}"/>
            </c:ext>
          </c:extLst>
        </c:ser>
        <c:dLbls>
          <c:showLegendKey val="0"/>
          <c:showVal val="0"/>
          <c:showCatName val="0"/>
          <c:showSerName val="0"/>
          <c:showPercent val="0"/>
          <c:showBubbleSize val="0"/>
        </c:dLbls>
        <c:axId val="1811289024"/>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968-4D2A-837C-2E14869880C2}"/>
                </c:ext>
              </c:extLst>
            </c:dLbl>
            <c:dLbl>
              <c:idx val="1"/>
              <c:delete val="1"/>
              <c:extLst>
                <c:ext xmlns:c15="http://schemas.microsoft.com/office/drawing/2012/chart" uri="{CE6537A1-D6FC-4f65-9D91-7224C49458BB}"/>
                <c:ext xmlns:c16="http://schemas.microsoft.com/office/drawing/2014/chart" uri="{C3380CC4-5D6E-409C-BE32-E72D297353CC}">
                  <c16:uniqueId val="{00000003-E968-4D2A-837C-2E14869880C2}"/>
                </c:ext>
              </c:extLst>
            </c:dLbl>
            <c:dLbl>
              <c:idx val="2"/>
              <c:delete val="1"/>
              <c:extLst>
                <c:ext xmlns:c15="http://schemas.microsoft.com/office/drawing/2012/chart" uri="{CE6537A1-D6FC-4f65-9D91-7224C49458BB}"/>
                <c:ext xmlns:c16="http://schemas.microsoft.com/office/drawing/2014/chart" uri="{C3380CC4-5D6E-409C-BE32-E72D297353CC}">
                  <c16:uniqueId val="{00000004-E968-4D2A-837C-2E14869880C2}"/>
                </c:ext>
              </c:extLst>
            </c:dLbl>
            <c:dLbl>
              <c:idx val="3"/>
              <c:delete val="1"/>
              <c:extLst>
                <c:ext xmlns:c15="http://schemas.microsoft.com/office/drawing/2012/chart" uri="{CE6537A1-D6FC-4f65-9D91-7224C49458BB}"/>
                <c:ext xmlns:c16="http://schemas.microsoft.com/office/drawing/2014/chart" uri="{C3380CC4-5D6E-409C-BE32-E72D297353CC}">
                  <c16:uniqueId val="{00000005-E968-4D2A-837C-2E14869880C2}"/>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68-4D2A-837C-2E14869880C2}"/>
                </c:ext>
              </c:extLst>
            </c:dLbl>
            <c:dLbl>
              <c:idx val="5"/>
              <c:delete val="1"/>
              <c:extLst>
                <c:ext xmlns:c15="http://schemas.microsoft.com/office/drawing/2012/chart" uri="{CE6537A1-D6FC-4f65-9D91-7224C49458BB}"/>
                <c:ext xmlns:c16="http://schemas.microsoft.com/office/drawing/2014/chart" uri="{C3380CC4-5D6E-409C-BE32-E72D297353CC}">
                  <c16:uniqueId val="{00000007-E968-4D2A-837C-2E14869880C2}"/>
                </c:ext>
              </c:extLst>
            </c:dLbl>
            <c:dLbl>
              <c:idx val="6"/>
              <c:delete val="1"/>
              <c:extLst>
                <c:ext xmlns:c15="http://schemas.microsoft.com/office/drawing/2012/chart" uri="{CE6537A1-D6FC-4f65-9D91-7224C49458BB}"/>
                <c:ext xmlns:c16="http://schemas.microsoft.com/office/drawing/2014/chart" uri="{C3380CC4-5D6E-409C-BE32-E72D297353CC}">
                  <c16:uniqueId val="{00000008-E968-4D2A-837C-2E14869880C2}"/>
                </c:ext>
              </c:extLst>
            </c:dLbl>
            <c:dLbl>
              <c:idx val="7"/>
              <c:delete val="1"/>
              <c:extLst>
                <c:ext xmlns:c15="http://schemas.microsoft.com/office/drawing/2012/chart" uri="{CE6537A1-D6FC-4f65-9D91-7224C49458BB}"/>
                <c:ext xmlns:c16="http://schemas.microsoft.com/office/drawing/2014/chart" uri="{C3380CC4-5D6E-409C-BE32-E72D297353CC}">
                  <c16:uniqueId val="{00000009-E968-4D2A-837C-2E14869880C2}"/>
                </c:ext>
              </c:extLst>
            </c:dLbl>
            <c:dLbl>
              <c:idx val="8"/>
              <c:delete val="1"/>
              <c:extLst>
                <c:ext xmlns:c15="http://schemas.microsoft.com/office/drawing/2012/chart" uri="{CE6537A1-D6FC-4f65-9D91-7224C49458BB}"/>
                <c:ext xmlns:c16="http://schemas.microsoft.com/office/drawing/2014/chart" uri="{C3380CC4-5D6E-409C-BE32-E72D297353CC}">
                  <c16:uniqueId val="{0000000A-E968-4D2A-837C-2E14869880C2}"/>
                </c:ext>
              </c:extLst>
            </c:dLbl>
            <c:dLbl>
              <c:idx val="9"/>
              <c:delete val="1"/>
              <c:extLst>
                <c:ext xmlns:c15="http://schemas.microsoft.com/office/drawing/2012/chart" uri="{CE6537A1-D6FC-4f65-9D91-7224C49458BB}"/>
                <c:ext xmlns:c16="http://schemas.microsoft.com/office/drawing/2014/chart" uri="{C3380CC4-5D6E-409C-BE32-E72D297353CC}">
                  <c16:uniqueId val="{0000000B-E968-4D2A-837C-2E14869880C2}"/>
                </c:ext>
              </c:extLst>
            </c:dLbl>
            <c:dLbl>
              <c:idx val="10"/>
              <c:delete val="1"/>
              <c:extLst>
                <c:ext xmlns:c15="http://schemas.microsoft.com/office/drawing/2012/chart" uri="{CE6537A1-D6FC-4f65-9D91-7224C49458BB}"/>
                <c:ext xmlns:c16="http://schemas.microsoft.com/office/drawing/2014/chart" uri="{C3380CC4-5D6E-409C-BE32-E72D297353CC}">
                  <c16:uniqueId val="{0000000C-E968-4D2A-837C-2E14869880C2}"/>
                </c:ext>
              </c:extLst>
            </c:dLbl>
            <c:dLbl>
              <c:idx val="11"/>
              <c:delete val="1"/>
              <c:extLst>
                <c:ext xmlns:c15="http://schemas.microsoft.com/office/drawing/2012/chart" uri="{CE6537A1-D6FC-4f65-9D91-7224C49458BB}"/>
                <c:ext xmlns:c16="http://schemas.microsoft.com/office/drawing/2014/chart" uri="{C3380CC4-5D6E-409C-BE32-E72D297353CC}">
                  <c16:uniqueId val="{0000000D-E968-4D2A-837C-2E14869880C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E968-4D2A-837C-2E14869880C2}"/>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968-4D2A-837C-2E14869880C2}"/>
                </c:ext>
              </c:extLst>
            </c:dLbl>
            <c:dLbl>
              <c:idx val="1"/>
              <c:delete val="1"/>
              <c:extLst>
                <c:ext xmlns:c15="http://schemas.microsoft.com/office/drawing/2012/chart" uri="{CE6537A1-D6FC-4f65-9D91-7224C49458BB}"/>
                <c:ext xmlns:c16="http://schemas.microsoft.com/office/drawing/2014/chart" uri="{C3380CC4-5D6E-409C-BE32-E72D297353CC}">
                  <c16:uniqueId val="{00000010-E968-4D2A-837C-2E14869880C2}"/>
                </c:ext>
              </c:extLst>
            </c:dLbl>
            <c:dLbl>
              <c:idx val="2"/>
              <c:delete val="1"/>
              <c:extLst>
                <c:ext xmlns:c15="http://schemas.microsoft.com/office/drawing/2012/chart" uri="{CE6537A1-D6FC-4f65-9D91-7224C49458BB}"/>
                <c:ext xmlns:c16="http://schemas.microsoft.com/office/drawing/2014/chart" uri="{C3380CC4-5D6E-409C-BE32-E72D297353CC}">
                  <c16:uniqueId val="{00000011-E968-4D2A-837C-2E14869880C2}"/>
                </c:ext>
              </c:extLst>
            </c:dLbl>
            <c:dLbl>
              <c:idx val="3"/>
              <c:delete val="1"/>
              <c:extLst>
                <c:ext xmlns:c15="http://schemas.microsoft.com/office/drawing/2012/chart" uri="{CE6537A1-D6FC-4f65-9D91-7224C49458BB}"/>
                <c:ext xmlns:c16="http://schemas.microsoft.com/office/drawing/2014/chart" uri="{C3380CC4-5D6E-409C-BE32-E72D297353CC}">
                  <c16:uniqueId val="{00000012-E968-4D2A-837C-2E14869880C2}"/>
                </c:ext>
              </c:extLst>
            </c:dLbl>
            <c:dLbl>
              <c:idx val="4"/>
              <c:delete val="1"/>
              <c:extLst>
                <c:ext xmlns:c15="http://schemas.microsoft.com/office/drawing/2012/chart" uri="{CE6537A1-D6FC-4f65-9D91-7224C49458BB}"/>
                <c:ext xmlns:c16="http://schemas.microsoft.com/office/drawing/2014/chart" uri="{C3380CC4-5D6E-409C-BE32-E72D297353CC}">
                  <c16:uniqueId val="{00000013-E968-4D2A-837C-2E14869880C2}"/>
                </c:ext>
              </c:extLst>
            </c:dLbl>
            <c:dLbl>
              <c:idx val="5"/>
              <c:delete val="1"/>
              <c:extLst>
                <c:ext xmlns:c15="http://schemas.microsoft.com/office/drawing/2012/chart" uri="{CE6537A1-D6FC-4f65-9D91-7224C49458BB}"/>
                <c:ext xmlns:c16="http://schemas.microsoft.com/office/drawing/2014/chart" uri="{C3380CC4-5D6E-409C-BE32-E72D297353CC}">
                  <c16:uniqueId val="{00000014-E968-4D2A-837C-2E14869880C2}"/>
                </c:ext>
              </c:extLst>
            </c:dLbl>
            <c:dLbl>
              <c:idx val="6"/>
              <c:delete val="1"/>
              <c:extLst>
                <c:ext xmlns:c15="http://schemas.microsoft.com/office/drawing/2012/chart" uri="{CE6537A1-D6FC-4f65-9D91-7224C49458BB}"/>
                <c:ext xmlns:c16="http://schemas.microsoft.com/office/drawing/2014/chart" uri="{C3380CC4-5D6E-409C-BE32-E72D297353CC}">
                  <c16:uniqueId val="{00000015-E968-4D2A-837C-2E14869880C2}"/>
                </c:ext>
              </c:extLst>
            </c:dLbl>
            <c:dLbl>
              <c:idx val="7"/>
              <c:delete val="1"/>
              <c:extLst>
                <c:ext xmlns:c15="http://schemas.microsoft.com/office/drawing/2012/chart" uri="{CE6537A1-D6FC-4f65-9D91-7224C49458BB}"/>
                <c:ext xmlns:c16="http://schemas.microsoft.com/office/drawing/2014/chart" uri="{C3380CC4-5D6E-409C-BE32-E72D297353CC}">
                  <c16:uniqueId val="{00000016-E968-4D2A-837C-2E14869880C2}"/>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968-4D2A-837C-2E14869880C2}"/>
                </c:ext>
              </c:extLst>
            </c:dLbl>
            <c:dLbl>
              <c:idx val="9"/>
              <c:delete val="1"/>
              <c:extLst>
                <c:ext xmlns:c15="http://schemas.microsoft.com/office/drawing/2012/chart" uri="{CE6537A1-D6FC-4f65-9D91-7224C49458BB}"/>
                <c:ext xmlns:c16="http://schemas.microsoft.com/office/drawing/2014/chart" uri="{C3380CC4-5D6E-409C-BE32-E72D297353CC}">
                  <c16:uniqueId val="{00000018-E968-4D2A-837C-2E14869880C2}"/>
                </c:ext>
              </c:extLst>
            </c:dLbl>
            <c:dLbl>
              <c:idx val="10"/>
              <c:delete val="1"/>
              <c:extLst>
                <c:ext xmlns:c15="http://schemas.microsoft.com/office/drawing/2012/chart" uri="{CE6537A1-D6FC-4f65-9D91-7224C49458BB}"/>
                <c:ext xmlns:c16="http://schemas.microsoft.com/office/drawing/2014/chart" uri="{C3380CC4-5D6E-409C-BE32-E72D297353CC}">
                  <c16:uniqueId val="{00000019-E968-4D2A-837C-2E14869880C2}"/>
                </c:ext>
              </c:extLst>
            </c:dLbl>
            <c:dLbl>
              <c:idx val="11"/>
              <c:delete val="1"/>
              <c:extLst>
                <c:ext xmlns:c15="http://schemas.microsoft.com/office/drawing/2012/chart" uri="{CE6537A1-D6FC-4f65-9D91-7224C49458BB}"/>
                <c:ext xmlns:c16="http://schemas.microsoft.com/office/drawing/2014/chart" uri="{C3380CC4-5D6E-409C-BE32-E72D297353CC}">
                  <c16:uniqueId val="{0000001A-E968-4D2A-837C-2E14869880C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E968-4D2A-837C-2E14869880C2}"/>
            </c:ext>
          </c:extLst>
        </c:ser>
        <c:dLbls>
          <c:showLegendKey val="0"/>
          <c:showVal val="0"/>
          <c:showCatName val="0"/>
          <c:showSerName val="0"/>
          <c:showPercent val="0"/>
          <c:showBubbleSize val="0"/>
        </c:dLbls>
        <c:gapWidth val="60"/>
        <c:axId val="1811289024"/>
        <c:axId val="1"/>
      </c:barChart>
      <c:catAx>
        <c:axId val="1811289024"/>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1289024"/>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AA79-4555-9225-2234D53D4C80}"/>
            </c:ext>
          </c:extLst>
        </c:ser>
        <c:dLbls>
          <c:showLegendKey val="0"/>
          <c:showVal val="0"/>
          <c:showCatName val="0"/>
          <c:showSerName val="0"/>
          <c:showPercent val="0"/>
          <c:showBubbleSize val="0"/>
        </c:dLbls>
        <c:axId val="1811294848"/>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AA79-4555-9225-2234D53D4C80}"/>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AA79-4555-9225-2234D53D4C80}"/>
            </c:ext>
          </c:extLst>
        </c:ser>
        <c:dLbls>
          <c:showLegendKey val="0"/>
          <c:showVal val="0"/>
          <c:showCatName val="0"/>
          <c:showSerName val="0"/>
          <c:showPercent val="0"/>
          <c:showBubbleSize val="0"/>
        </c:dLbls>
        <c:gapWidth val="30"/>
        <c:axId val="1811294848"/>
        <c:axId val="1"/>
      </c:barChart>
      <c:catAx>
        <c:axId val="18112948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12948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2EAD-4C52-B4F0-B7039943849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AD-4C52-B4F0-B7039943849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2EAD-4C52-B4F0-B7039943849F}"/>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2EAD-4C52-B4F0-B7039943849F}"/>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2EAD-4C52-B4F0-B7039943849F}"/>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2EAD-4C52-B4F0-B7039943849F}"/>
            </c:ext>
          </c:extLst>
        </c:ser>
        <c:dLbls>
          <c:showLegendKey val="0"/>
          <c:showVal val="0"/>
          <c:showCatName val="0"/>
          <c:showSerName val="0"/>
          <c:showPercent val="0"/>
          <c:showBubbleSize val="0"/>
        </c:dLbls>
        <c:axId val="1811293600"/>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2EAD-4C52-B4F0-B7039943849F}"/>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2EAD-4C52-B4F0-B7039943849F}"/>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2EAD-4C52-B4F0-B7039943849F}"/>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2EAD-4C52-B4F0-B7039943849F}"/>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2EAD-4C52-B4F0-B7039943849F}"/>
            </c:ext>
          </c:extLst>
        </c:ser>
        <c:dLbls>
          <c:showLegendKey val="0"/>
          <c:showVal val="0"/>
          <c:showCatName val="0"/>
          <c:showSerName val="0"/>
          <c:showPercent val="0"/>
          <c:showBubbleSize val="0"/>
        </c:dLbls>
        <c:gapWidth val="150"/>
        <c:axId val="3"/>
        <c:axId val="4"/>
      </c:barChart>
      <c:catAx>
        <c:axId val="1811293600"/>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1293600"/>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2D-415B-AE8A-BC97404F476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22D-415B-AE8A-BC97404F476E}"/>
            </c:ext>
          </c:extLst>
        </c:ser>
        <c:dLbls>
          <c:showLegendKey val="0"/>
          <c:showVal val="0"/>
          <c:showCatName val="0"/>
          <c:showSerName val="0"/>
          <c:showPercent val="0"/>
          <c:showBubbleSize val="0"/>
        </c:dLbls>
        <c:axId val="1811295680"/>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22D-415B-AE8A-BC97404F476E}"/>
                </c:ext>
              </c:extLst>
            </c:dLbl>
            <c:dLbl>
              <c:idx val="1"/>
              <c:delete val="1"/>
              <c:extLst>
                <c:ext xmlns:c15="http://schemas.microsoft.com/office/drawing/2012/chart" uri="{CE6537A1-D6FC-4f65-9D91-7224C49458BB}"/>
                <c:ext xmlns:c16="http://schemas.microsoft.com/office/drawing/2014/chart" uri="{C3380CC4-5D6E-409C-BE32-E72D297353CC}">
                  <c16:uniqueId val="{00000003-322D-415B-AE8A-BC97404F476E}"/>
                </c:ext>
              </c:extLst>
            </c:dLbl>
            <c:dLbl>
              <c:idx val="2"/>
              <c:delete val="1"/>
              <c:extLst>
                <c:ext xmlns:c15="http://schemas.microsoft.com/office/drawing/2012/chart" uri="{CE6537A1-D6FC-4f65-9D91-7224C49458BB}"/>
                <c:ext xmlns:c16="http://schemas.microsoft.com/office/drawing/2014/chart" uri="{C3380CC4-5D6E-409C-BE32-E72D297353CC}">
                  <c16:uniqueId val="{00000004-322D-415B-AE8A-BC97404F476E}"/>
                </c:ext>
              </c:extLst>
            </c:dLbl>
            <c:dLbl>
              <c:idx val="3"/>
              <c:delete val="1"/>
              <c:extLst>
                <c:ext xmlns:c15="http://schemas.microsoft.com/office/drawing/2012/chart" uri="{CE6537A1-D6FC-4f65-9D91-7224C49458BB}"/>
                <c:ext xmlns:c16="http://schemas.microsoft.com/office/drawing/2014/chart" uri="{C3380CC4-5D6E-409C-BE32-E72D297353CC}">
                  <c16:uniqueId val="{00000005-322D-415B-AE8A-BC97404F476E}"/>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2D-415B-AE8A-BC97404F476E}"/>
                </c:ext>
              </c:extLst>
            </c:dLbl>
            <c:dLbl>
              <c:idx val="5"/>
              <c:delete val="1"/>
              <c:extLst>
                <c:ext xmlns:c15="http://schemas.microsoft.com/office/drawing/2012/chart" uri="{CE6537A1-D6FC-4f65-9D91-7224C49458BB}"/>
                <c:ext xmlns:c16="http://schemas.microsoft.com/office/drawing/2014/chart" uri="{C3380CC4-5D6E-409C-BE32-E72D297353CC}">
                  <c16:uniqueId val="{00000007-322D-415B-AE8A-BC97404F476E}"/>
                </c:ext>
              </c:extLst>
            </c:dLbl>
            <c:dLbl>
              <c:idx val="6"/>
              <c:delete val="1"/>
              <c:extLst>
                <c:ext xmlns:c15="http://schemas.microsoft.com/office/drawing/2012/chart" uri="{CE6537A1-D6FC-4f65-9D91-7224C49458BB}"/>
                <c:ext xmlns:c16="http://schemas.microsoft.com/office/drawing/2014/chart" uri="{C3380CC4-5D6E-409C-BE32-E72D297353CC}">
                  <c16:uniqueId val="{00000008-322D-415B-AE8A-BC97404F476E}"/>
                </c:ext>
              </c:extLst>
            </c:dLbl>
            <c:dLbl>
              <c:idx val="7"/>
              <c:delete val="1"/>
              <c:extLst>
                <c:ext xmlns:c15="http://schemas.microsoft.com/office/drawing/2012/chart" uri="{CE6537A1-D6FC-4f65-9D91-7224C49458BB}"/>
                <c:ext xmlns:c16="http://schemas.microsoft.com/office/drawing/2014/chart" uri="{C3380CC4-5D6E-409C-BE32-E72D297353CC}">
                  <c16:uniqueId val="{00000009-322D-415B-AE8A-BC97404F476E}"/>
                </c:ext>
              </c:extLst>
            </c:dLbl>
            <c:dLbl>
              <c:idx val="8"/>
              <c:delete val="1"/>
              <c:extLst>
                <c:ext xmlns:c15="http://schemas.microsoft.com/office/drawing/2012/chart" uri="{CE6537A1-D6FC-4f65-9D91-7224C49458BB}"/>
                <c:ext xmlns:c16="http://schemas.microsoft.com/office/drawing/2014/chart" uri="{C3380CC4-5D6E-409C-BE32-E72D297353CC}">
                  <c16:uniqueId val="{0000000A-322D-415B-AE8A-BC97404F476E}"/>
                </c:ext>
              </c:extLst>
            </c:dLbl>
            <c:dLbl>
              <c:idx val="9"/>
              <c:delete val="1"/>
              <c:extLst>
                <c:ext xmlns:c15="http://schemas.microsoft.com/office/drawing/2012/chart" uri="{CE6537A1-D6FC-4f65-9D91-7224C49458BB}"/>
                <c:ext xmlns:c16="http://schemas.microsoft.com/office/drawing/2014/chart" uri="{C3380CC4-5D6E-409C-BE32-E72D297353CC}">
                  <c16:uniqueId val="{0000000B-322D-415B-AE8A-BC97404F476E}"/>
                </c:ext>
              </c:extLst>
            </c:dLbl>
            <c:dLbl>
              <c:idx val="10"/>
              <c:delete val="1"/>
              <c:extLst>
                <c:ext xmlns:c15="http://schemas.microsoft.com/office/drawing/2012/chart" uri="{CE6537A1-D6FC-4f65-9D91-7224C49458BB}"/>
                <c:ext xmlns:c16="http://schemas.microsoft.com/office/drawing/2014/chart" uri="{C3380CC4-5D6E-409C-BE32-E72D297353CC}">
                  <c16:uniqueId val="{0000000C-322D-415B-AE8A-BC97404F476E}"/>
                </c:ext>
              </c:extLst>
            </c:dLbl>
            <c:dLbl>
              <c:idx val="11"/>
              <c:delete val="1"/>
              <c:extLst>
                <c:ext xmlns:c15="http://schemas.microsoft.com/office/drawing/2012/chart" uri="{CE6537A1-D6FC-4f65-9D91-7224C49458BB}"/>
                <c:ext xmlns:c16="http://schemas.microsoft.com/office/drawing/2014/chart" uri="{C3380CC4-5D6E-409C-BE32-E72D297353CC}">
                  <c16:uniqueId val="{0000000D-322D-415B-AE8A-BC97404F476E}"/>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322D-415B-AE8A-BC97404F476E}"/>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322D-415B-AE8A-BC97404F476E}"/>
                </c:ext>
              </c:extLst>
            </c:dLbl>
            <c:dLbl>
              <c:idx val="1"/>
              <c:delete val="1"/>
              <c:extLst>
                <c:ext xmlns:c15="http://schemas.microsoft.com/office/drawing/2012/chart" uri="{CE6537A1-D6FC-4f65-9D91-7224C49458BB}"/>
                <c:ext xmlns:c16="http://schemas.microsoft.com/office/drawing/2014/chart" uri="{C3380CC4-5D6E-409C-BE32-E72D297353CC}">
                  <c16:uniqueId val="{00000010-322D-415B-AE8A-BC97404F476E}"/>
                </c:ext>
              </c:extLst>
            </c:dLbl>
            <c:dLbl>
              <c:idx val="2"/>
              <c:delete val="1"/>
              <c:extLst>
                <c:ext xmlns:c15="http://schemas.microsoft.com/office/drawing/2012/chart" uri="{CE6537A1-D6FC-4f65-9D91-7224C49458BB}"/>
                <c:ext xmlns:c16="http://schemas.microsoft.com/office/drawing/2014/chart" uri="{C3380CC4-5D6E-409C-BE32-E72D297353CC}">
                  <c16:uniqueId val="{00000011-322D-415B-AE8A-BC97404F476E}"/>
                </c:ext>
              </c:extLst>
            </c:dLbl>
            <c:dLbl>
              <c:idx val="3"/>
              <c:delete val="1"/>
              <c:extLst>
                <c:ext xmlns:c15="http://schemas.microsoft.com/office/drawing/2012/chart" uri="{CE6537A1-D6FC-4f65-9D91-7224C49458BB}"/>
                <c:ext xmlns:c16="http://schemas.microsoft.com/office/drawing/2014/chart" uri="{C3380CC4-5D6E-409C-BE32-E72D297353CC}">
                  <c16:uniqueId val="{00000012-322D-415B-AE8A-BC97404F476E}"/>
                </c:ext>
              </c:extLst>
            </c:dLbl>
            <c:dLbl>
              <c:idx val="4"/>
              <c:delete val="1"/>
              <c:extLst>
                <c:ext xmlns:c15="http://schemas.microsoft.com/office/drawing/2012/chart" uri="{CE6537A1-D6FC-4f65-9D91-7224C49458BB}"/>
                <c:ext xmlns:c16="http://schemas.microsoft.com/office/drawing/2014/chart" uri="{C3380CC4-5D6E-409C-BE32-E72D297353CC}">
                  <c16:uniqueId val="{00000013-322D-415B-AE8A-BC97404F476E}"/>
                </c:ext>
              </c:extLst>
            </c:dLbl>
            <c:dLbl>
              <c:idx val="5"/>
              <c:delete val="1"/>
              <c:extLst>
                <c:ext xmlns:c15="http://schemas.microsoft.com/office/drawing/2012/chart" uri="{CE6537A1-D6FC-4f65-9D91-7224C49458BB}"/>
                <c:ext xmlns:c16="http://schemas.microsoft.com/office/drawing/2014/chart" uri="{C3380CC4-5D6E-409C-BE32-E72D297353CC}">
                  <c16:uniqueId val="{00000014-322D-415B-AE8A-BC97404F476E}"/>
                </c:ext>
              </c:extLst>
            </c:dLbl>
            <c:dLbl>
              <c:idx val="6"/>
              <c:delete val="1"/>
              <c:extLst>
                <c:ext xmlns:c15="http://schemas.microsoft.com/office/drawing/2012/chart" uri="{CE6537A1-D6FC-4f65-9D91-7224C49458BB}"/>
                <c:ext xmlns:c16="http://schemas.microsoft.com/office/drawing/2014/chart" uri="{C3380CC4-5D6E-409C-BE32-E72D297353CC}">
                  <c16:uniqueId val="{00000015-322D-415B-AE8A-BC97404F476E}"/>
                </c:ext>
              </c:extLst>
            </c:dLbl>
            <c:dLbl>
              <c:idx val="7"/>
              <c:delete val="1"/>
              <c:extLst>
                <c:ext xmlns:c15="http://schemas.microsoft.com/office/drawing/2012/chart" uri="{CE6537A1-D6FC-4f65-9D91-7224C49458BB}"/>
                <c:ext xmlns:c16="http://schemas.microsoft.com/office/drawing/2014/chart" uri="{C3380CC4-5D6E-409C-BE32-E72D297353CC}">
                  <c16:uniqueId val="{00000016-322D-415B-AE8A-BC97404F476E}"/>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22D-415B-AE8A-BC97404F476E}"/>
                </c:ext>
              </c:extLst>
            </c:dLbl>
            <c:dLbl>
              <c:idx val="9"/>
              <c:delete val="1"/>
              <c:extLst>
                <c:ext xmlns:c15="http://schemas.microsoft.com/office/drawing/2012/chart" uri="{CE6537A1-D6FC-4f65-9D91-7224C49458BB}"/>
                <c:ext xmlns:c16="http://schemas.microsoft.com/office/drawing/2014/chart" uri="{C3380CC4-5D6E-409C-BE32-E72D297353CC}">
                  <c16:uniqueId val="{00000018-322D-415B-AE8A-BC97404F476E}"/>
                </c:ext>
              </c:extLst>
            </c:dLbl>
            <c:dLbl>
              <c:idx val="10"/>
              <c:delete val="1"/>
              <c:extLst>
                <c:ext xmlns:c15="http://schemas.microsoft.com/office/drawing/2012/chart" uri="{CE6537A1-D6FC-4f65-9D91-7224C49458BB}"/>
                <c:ext xmlns:c16="http://schemas.microsoft.com/office/drawing/2014/chart" uri="{C3380CC4-5D6E-409C-BE32-E72D297353CC}">
                  <c16:uniqueId val="{00000019-322D-415B-AE8A-BC97404F476E}"/>
                </c:ext>
              </c:extLst>
            </c:dLbl>
            <c:dLbl>
              <c:idx val="11"/>
              <c:delete val="1"/>
              <c:extLst>
                <c:ext xmlns:c15="http://schemas.microsoft.com/office/drawing/2012/chart" uri="{CE6537A1-D6FC-4f65-9D91-7224C49458BB}"/>
                <c:ext xmlns:c16="http://schemas.microsoft.com/office/drawing/2014/chart" uri="{C3380CC4-5D6E-409C-BE32-E72D297353CC}">
                  <c16:uniqueId val="{0000001A-322D-415B-AE8A-BC97404F476E}"/>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322D-415B-AE8A-BC97404F476E}"/>
            </c:ext>
          </c:extLst>
        </c:ser>
        <c:dLbls>
          <c:showLegendKey val="0"/>
          <c:showVal val="0"/>
          <c:showCatName val="0"/>
          <c:showSerName val="0"/>
          <c:showPercent val="0"/>
          <c:showBubbleSize val="0"/>
        </c:dLbls>
        <c:gapWidth val="60"/>
        <c:axId val="1811295680"/>
        <c:axId val="1"/>
      </c:barChart>
      <c:catAx>
        <c:axId val="1811295680"/>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1295680"/>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A5FD-45CF-9E7D-764B4369A941}"/>
            </c:ext>
          </c:extLst>
        </c:ser>
        <c:dLbls>
          <c:showLegendKey val="0"/>
          <c:showVal val="0"/>
          <c:showCatName val="0"/>
          <c:showSerName val="0"/>
          <c:showPercent val="0"/>
          <c:showBubbleSize val="0"/>
        </c:dLbls>
        <c:axId val="181128944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A5FD-45CF-9E7D-764B4369A941}"/>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A5FD-45CF-9E7D-764B4369A941}"/>
            </c:ext>
          </c:extLst>
        </c:ser>
        <c:dLbls>
          <c:showLegendKey val="0"/>
          <c:showVal val="0"/>
          <c:showCatName val="0"/>
          <c:showSerName val="0"/>
          <c:showPercent val="0"/>
          <c:showBubbleSize val="0"/>
        </c:dLbls>
        <c:gapWidth val="30"/>
        <c:axId val="1811289440"/>
        <c:axId val="1"/>
      </c:barChart>
      <c:catAx>
        <c:axId val="1811289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12894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'1.Jahr-Kaufm.'!$D$3</c:f>
              <c:numCache>
                <c:formatCode>mmm\-yy</c:formatCode>
                <c:ptCount val="1"/>
                <c:pt idx="0">
                  <c:v>0</c:v>
                </c:pt>
              </c:numCache>
            </c:numRef>
          </c:val>
          <c:extLst>
            <c:ext xmlns:c16="http://schemas.microsoft.com/office/drawing/2014/chart" uri="{C3380CC4-5D6E-409C-BE32-E72D297353CC}">
              <c16:uniqueId val="{00000000-F475-4A5D-9AF4-A16A0E5CF63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475-4A5D-9AF4-A16A0E5CF63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'1.Jahr-Kaufm.'!$E$3</c:f>
              <c:numCache>
                <c:formatCode>mmm\-yy</c:formatCode>
                <c:ptCount val="1"/>
                <c:pt idx="0">
                  <c:v>0</c:v>
                </c:pt>
              </c:numCache>
            </c:numRef>
          </c:val>
          <c:extLst>
            <c:ext xmlns:c16="http://schemas.microsoft.com/office/drawing/2014/chart" uri="{C3380CC4-5D6E-409C-BE32-E72D297353CC}">
              <c16:uniqueId val="{00000002-F475-4A5D-9AF4-A16A0E5CF63F}"/>
            </c:ext>
          </c:extLst>
        </c:ser>
        <c:ser>
          <c:idx val="0"/>
          <c:order val="2"/>
          <c:spPr>
            <a:solidFill>
              <a:srgbClr val="8080FF"/>
            </a:solidFill>
            <a:ln w="12700">
              <a:solidFill>
                <a:srgbClr val="000000"/>
              </a:solidFill>
              <a:prstDash val="solid"/>
            </a:ln>
          </c:spPr>
          <c:val>
            <c:numRef>
              <c:f>'1.Jahr-Kaufm.'!$F$3</c:f>
              <c:numCache>
                <c:formatCode>mmm\-yy</c:formatCode>
                <c:ptCount val="1"/>
                <c:pt idx="0">
                  <c:v>0</c:v>
                </c:pt>
              </c:numCache>
            </c:numRef>
          </c:val>
          <c:extLst>
            <c:ext xmlns:c16="http://schemas.microsoft.com/office/drawing/2014/chart" uri="{C3380CC4-5D6E-409C-BE32-E72D297353CC}">
              <c16:uniqueId val="{00000003-F475-4A5D-9AF4-A16A0E5CF63F}"/>
            </c:ext>
          </c:extLst>
        </c:ser>
        <c:ser>
          <c:idx val="9"/>
          <c:order val="3"/>
          <c:spPr>
            <a:solidFill>
              <a:srgbClr val="FF00FF"/>
            </a:solidFill>
            <a:ln w="12700">
              <a:solidFill>
                <a:srgbClr val="000000"/>
              </a:solidFill>
              <a:prstDash val="solid"/>
            </a:ln>
          </c:spPr>
          <c:val>
            <c:numRef>
              <c:f>'1.Jahr-Kaufm.'!$G$3</c:f>
              <c:numCache>
                <c:formatCode>mmm\-yy</c:formatCode>
                <c:ptCount val="1"/>
                <c:pt idx="0">
                  <c:v>0</c:v>
                </c:pt>
              </c:numCache>
            </c:numRef>
          </c:val>
          <c:extLst>
            <c:ext xmlns:c16="http://schemas.microsoft.com/office/drawing/2014/chart" uri="{C3380CC4-5D6E-409C-BE32-E72D297353CC}">
              <c16:uniqueId val="{00000004-F475-4A5D-9AF4-A16A0E5CF63F}"/>
            </c:ext>
          </c:extLst>
        </c:ser>
        <c:ser>
          <c:idx val="10"/>
          <c:order val="4"/>
          <c:spPr>
            <a:solidFill>
              <a:srgbClr val="FFFF00"/>
            </a:solidFill>
            <a:ln w="12700">
              <a:solidFill>
                <a:srgbClr val="000000"/>
              </a:solidFill>
              <a:prstDash val="solid"/>
            </a:ln>
          </c:spPr>
          <c:val>
            <c:numRef>
              <c:f>'1.Jahr-Kaufm.'!$H$3</c:f>
              <c:numCache>
                <c:formatCode>mmm\-yy</c:formatCode>
                <c:ptCount val="1"/>
                <c:pt idx="0">
                  <c:v>0</c:v>
                </c:pt>
              </c:numCache>
            </c:numRef>
          </c:val>
          <c:extLst>
            <c:ext xmlns:c16="http://schemas.microsoft.com/office/drawing/2014/chart" uri="{C3380CC4-5D6E-409C-BE32-E72D297353CC}">
              <c16:uniqueId val="{00000005-F475-4A5D-9AF4-A16A0E5CF63F}"/>
            </c:ext>
          </c:extLst>
        </c:ser>
        <c:dLbls>
          <c:showLegendKey val="0"/>
          <c:showVal val="0"/>
          <c:showCatName val="0"/>
          <c:showSerName val="0"/>
          <c:showPercent val="0"/>
          <c:showBubbleSize val="0"/>
        </c:dLbls>
        <c:axId val="1811290272"/>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'1.Jahr-Kaufm.'!$I$3</c:f>
              <c:numCache>
                <c:formatCode>mmm\-yy</c:formatCode>
                <c:ptCount val="1"/>
                <c:pt idx="0">
                  <c:v>0</c:v>
                </c:pt>
              </c:numCache>
            </c:numRef>
          </c:val>
          <c:extLst>
            <c:ext xmlns:c16="http://schemas.microsoft.com/office/drawing/2014/chart" uri="{C3380CC4-5D6E-409C-BE32-E72D297353CC}">
              <c16:uniqueId val="{00000006-F475-4A5D-9AF4-A16A0E5CF63F}"/>
            </c:ext>
          </c:extLst>
        </c:ser>
        <c:ser>
          <c:idx val="4"/>
          <c:order val="6"/>
          <c:spPr>
            <a:solidFill>
              <a:srgbClr val="600080"/>
            </a:solidFill>
            <a:ln w="12700">
              <a:solidFill>
                <a:srgbClr val="000000"/>
              </a:solidFill>
              <a:prstDash val="solid"/>
            </a:ln>
          </c:spPr>
          <c:invertIfNegative val="0"/>
          <c:val>
            <c:numRef>
              <c:f>'1.Jahr-Kaufm.'!$K$3</c:f>
              <c:numCache>
                <c:formatCode>mmm\-yy</c:formatCode>
                <c:ptCount val="1"/>
                <c:pt idx="0">
                  <c:v>0</c:v>
                </c:pt>
              </c:numCache>
            </c:numRef>
          </c:val>
          <c:extLst>
            <c:ext xmlns:c16="http://schemas.microsoft.com/office/drawing/2014/chart" uri="{C3380CC4-5D6E-409C-BE32-E72D297353CC}">
              <c16:uniqueId val="{00000007-F475-4A5D-9AF4-A16A0E5CF63F}"/>
            </c:ext>
          </c:extLst>
        </c:ser>
        <c:ser>
          <c:idx val="6"/>
          <c:order val="7"/>
          <c:spPr>
            <a:solidFill>
              <a:srgbClr val="0080C0"/>
            </a:solidFill>
            <a:ln w="12700">
              <a:solidFill>
                <a:srgbClr val="000000"/>
              </a:solidFill>
              <a:prstDash val="solid"/>
            </a:ln>
          </c:spPr>
          <c:invertIfNegative val="0"/>
          <c:val>
            <c:numRef>
              <c:f>'1.Jahr-Kaufm.'!$O$3</c:f>
              <c:numCache>
                <c:formatCode>mmm\-yy</c:formatCode>
                <c:ptCount val="1"/>
                <c:pt idx="0">
                  <c:v>0</c:v>
                </c:pt>
              </c:numCache>
            </c:numRef>
          </c:val>
          <c:extLst>
            <c:ext xmlns:c16="http://schemas.microsoft.com/office/drawing/2014/chart" uri="{C3380CC4-5D6E-409C-BE32-E72D297353CC}">
              <c16:uniqueId val="{00000008-F475-4A5D-9AF4-A16A0E5CF63F}"/>
            </c:ext>
          </c:extLst>
        </c:ser>
        <c:ser>
          <c:idx val="7"/>
          <c:order val="8"/>
          <c:spPr>
            <a:solidFill>
              <a:srgbClr val="C0C0FF"/>
            </a:solidFill>
            <a:ln w="12700">
              <a:solidFill>
                <a:srgbClr val="000000"/>
              </a:solidFill>
              <a:prstDash val="solid"/>
            </a:ln>
          </c:spPr>
          <c:invertIfNegative val="0"/>
          <c:val>
            <c:numRef>
              <c:f>'1.Jahr-Kaufm.'!#REF!</c:f>
              <c:numCache>
                <c:formatCode>General</c:formatCode>
                <c:ptCount val="1"/>
                <c:pt idx="0">
                  <c:v>1</c:v>
                </c:pt>
              </c:numCache>
            </c:numRef>
          </c:val>
          <c:extLst>
            <c:ext xmlns:c16="http://schemas.microsoft.com/office/drawing/2014/chart" uri="{C3380CC4-5D6E-409C-BE32-E72D297353CC}">
              <c16:uniqueId val="{00000009-F475-4A5D-9AF4-A16A0E5CF63F}"/>
            </c:ext>
          </c:extLst>
        </c:ser>
        <c:ser>
          <c:idx val="8"/>
          <c:order val="9"/>
          <c:spPr>
            <a:solidFill>
              <a:srgbClr val="000080"/>
            </a:solidFill>
            <a:ln w="12700">
              <a:solidFill>
                <a:srgbClr val="000000"/>
              </a:solidFill>
              <a:prstDash val="solid"/>
            </a:ln>
          </c:spPr>
          <c:invertIfNegative val="0"/>
          <c:val>
            <c:numRef>
              <c:f>'1.Jahr-Kaufm.'!#REF!</c:f>
              <c:numCache>
                <c:formatCode>General</c:formatCode>
                <c:ptCount val="1"/>
                <c:pt idx="0">
                  <c:v>1</c:v>
                </c:pt>
              </c:numCache>
            </c:numRef>
          </c:val>
          <c:extLst>
            <c:ext xmlns:c16="http://schemas.microsoft.com/office/drawing/2014/chart" uri="{C3380CC4-5D6E-409C-BE32-E72D297353CC}">
              <c16:uniqueId val="{0000000A-F475-4A5D-9AF4-A16A0E5CF63F}"/>
            </c:ext>
          </c:extLst>
        </c:ser>
        <c:dLbls>
          <c:showLegendKey val="0"/>
          <c:showVal val="0"/>
          <c:showCatName val="0"/>
          <c:showSerName val="0"/>
          <c:showPercent val="0"/>
          <c:showBubbleSize val="0"/>
        </c:dLbls>
        <c:gapWidth val="150"/>
        <c:axId val="3"/>
        <c:axId val="4"/>
      </c:barChart>
      <c:catAx>
        <c:axId val="1811290272"/>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1290272"/>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'1.Jahr-Bau'!#REF!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96-4F27-9F21-253DD4FBD07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1-CF96-4F27-9F21-253DD4FBD072}"/>
            </c:ext>
          </c:extLst>
        </c:ser>
        <c:dLbls>
          <c:showLegendKey val="0"/>
          <c:showVal val="0"/>
          <c:showCatName val="0"/>
          <c:showSerName val="0"/>
          <c:showPercent val="0"/>
          <c:showBubbleSize val="0"/>
        </c:dLbls>
        <c:axId val="1764287888"/>
        <c:axId val="1"/>
      </c:areaChart>
      <c:barChart>
        <c:barDir val="col"/>
        <c:grouping val="clustered"/>
        <c:varyColors val="0"/>
        <c:ser>
          <c:idx val="2"/>
          <c:order val="0"/>
          <c:tx>
            <c:strRef>
              <c:f>'1.Jahr-Bau'!#REF!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F96-4F27-9F21-253DD4FBD072}"/>
                </c:ext>
              </c:extLst>
            </c:dLbl>
            <c:dLbl>
              <c:idx val="1"/>
              <c:delete val="1"/>
              <c:extLst>
                <c:ext xmlns:c15="http://schemas.microsoft.com/office/drawing/2012/chart" uri="{CE6537A1-D6FC-4f65-9D91-7224C49458BB}"/>
                <c:ext xmlns:c16="http://schemas.microsoft.com/office/drawing/2014/chart" uri="{C3380CC4-5D6E-409C-BE32-E72D297353CC}">
                  <c16:uniqueId val="{00000003-CF96-4F27-9F21-253DD4FBD072}"/>
                </c:ext>
              </c:extLst>
            </c:dLbl>
            <c:dLbl>
              <c:idx val="2"/>
              <c:delete val="1"/>
              <c:extLst>
                <c:ext xmlns:c15="http://schemas.microsoft.com/office/drawing/2012/chart" uri="{CE6537A1-D6FC-4f65-9D91-7224C49458BB}"/>
                <c:ext xmlns:c16="http://schemas.microsoft.com/office/drawing/2014/chart" uri="{C3380CC4-5D6E-409C-BE32-E72D297353CC}">
                  <c16:uniqueId val="{00000004-CF96-4F27-9F21-253DD4FBD072}"/>
                </c:ext>
              </c:extLst>
            </c:dLbl>
            <c:dLbl>
              <c:idx val="3"/>
              <c:delete val="1"/>
              <c:extLst>
                <c:ext xmlns:c15="http://schemas.microsoft.com/office/drawing/2012/chart" uri="{CE6537A1-D6FC-4f65-9D91-7224C49458BB}"/>
                <c:ext xmlns:c16="http://schemas.microsoft.com/office/drawing/2014/chart" uri="{C3380CC4-5D6E-409C-BE32-E72D297353CC}">
                  <c16:uniqueId val="{00000005-CF96-4F27-9F21-253DD4FBD072}"/>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F96-4F27-9F21-253DD4FBD072}"/>
                </c:ext>
              </c:extLst>
            </c:dLbl>
            <c:dLbl>
              <c:idx val="5"/>
              <c:delete val="1"/>
              <c:extLst>
                <c:ext xmlns:c15="http://schemas.microsoft.com/office/drawing/2012/chart" uri="{CE6537A1-D6FC-4f65-9D91-7224C49458BB}"/>
                <c:ext xmlns:c16="http://schemas.microsoft.com/office/drawing/2014/chart" uri="{C3380CC4-5D6E-409C-BE32-E72D297353CC}">
                  <c16:uniqueId val="{00000007-CF96-4F27-9F21-253DD4FBD072}"/>
                </c:ext>
              </c:extLst>
            </c:dLbl>
            <c:dLbl>
              <c:idx val="6"/>
              <c:delete val="1"/>
              <c:extLst>
                <c:ext xmlns:c15="http://schemas.microsoft.com/office/drawing/2012/chart" uri="{CE6537A1-D6FC-4f65-9D91-7224C49458BB}"/>
                <c:ext xmlns:c16="http://schemas.microsoft.com/office/drawing/2014/chart" uri="{C3380CC4-5D6E-409C-BE32-E72D297353CC}">
                  <c16:uniqueId val="{00000008-CF96-4F27-9F21-253DD4FBD072}"/>
                </c:ext>
              </c:extLst>
            </c:dLbl>
            <c:dLbl>
              <c:idx val="7"/>
              <c:delete val="1"/>
              <c:extLst>
                <c:ext xmlns:c15="http://schemas.microsoft.com/office/drawing/2012/chart" uri="{CE6537A1-D6FC-4f65-9D91-7224C49458BB}"/>
                <c:ext xmlns:c16="http://schemas.microsoft.com/office/drawing/2014/chart" uri="{C3380CC4-5D6E-409C-BE32-E72D297353CC}">
                  <c16:uniqueId val="{00000009-CF96-4F27-9F21-253DD4FBD072}"/>
                </c:ext>
              </c:extLst>
            </c:dLbl>
            <c:dLbl>
              <c:idx val="8"/>
              <c:delete val="1"/>
              <c:extLst>
                <c:ext xmlns:c15="http://schemas.microsoft.com/office/drawing/2012/chart" uri="{CE6537A1-D6FC-4f65-9D91-7224C49458BB}"/>
                <c:ext xmlns:c16="http://schemas.microsoft.com/office/drawing/2014/chart" uri="{C3380CC4-5D6E-409C-BE32-E72D297353CC}">
                  <c16:uniqueId val="{0000000A-CF96-4F27-9F21-253DD4FBD072}"/>
                </c:ext>
              </c:extLst>
            </c:dLbl>
            <c:dLbl>
              <c:idx val="9"/>
              <c:delete val="1"/>
              <c:extLst>
                <c:ext xmlns:c15="http://schemas.microsoft.com/office/drawing/2012/chart" uri="{CE6537A1-D6FC-4f65-9D91-7224C49458BB}"/>
                <c:ext xmlns:c16="http://schemas.microsoft.com/office/drawing/2014/chart" uri="{C3380CC4-5D6E-409C-BE32-E72D297353CC}">
                  <c16:uniqueId val="{0000000B-CF96-4F27-9F21-253DD4FBD072}"/>
                </c:ext>
              </c:extLst>
            </c:dLbl>
            <c:dLbl>
              <c:idx val="10"/>
              <c:delete val="1"/>
              <c:extLst>
                <c:ext xmlns:c15="http://schemas.microsoft.com/office/drawing/2012/chart" uri="{CE6537A1-D6FC-4f65-9D91-7224C49458BB}"/>
                <c:ext xmlns:c16="http://schemas.microsoft.com/office/drawing/2014/chart" uri="{C3380CC4-5D6E-409C-BE32-E72D297353CC}">
                  <c16:uniqueId val="{0000000C-CF96-4F27-9F21-253DD4FBD072}"/>
                </c:ext>
              </c:extLst>
            </c:dLbl>
            <c:dLbl>
              <c:idx val="11"/>
              <c:delete val="1"/>
              <c:extLst>
                <c:ext xmlns:c15="http://schemas.microsoft.com/office/drawing/2012/chart" uri="{CE6537A1-D6FC-4f65-9D91-7224C49458BB}"/>
                <c:ext xmlns:c16="http://schemas.microsoft.com/office/drawing/2014/chart" uri="{C3380CC4-5D6E-409C-BE32-E72D297353CC}">
                  <c16:uniqueId val="{0000000D-CF96-4F27-9F21-253DD4FBD07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E-CF96-4F27-9F21-253DD4FBD072}"/>
            </c:ext>
          </c:extLst>
        </c:ser>
        <c:ser>
          <c:idx val="1"/>
          <c:order val="1"/>
          <c:tx>
            <c:strRef>
              <c:f>'1.Jahr-Bau'!#REF!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CF96-4F27-9F21-253DD4FBD072}"/>
                </c:ext>
              </c:extLst>
            </c:dLbl>
            <c:dLbl>
              <c:idx val="1"/>
              <c:delete val="1"/>
              <c:extLst>
                <c:ext xmlns:c15="http://schemas.microsoft.com/office/drawing/2012/chart" uri="{CE6537A1-D6FC-4f65-9D91-7224C49458BB}"/>
                <c:ext xmlns:c16="http://schemas.microsoft.com/office/drawing/2014/chart" uri="{C3380CC4-5D6E-409C-BE32-E72D297353CC}">
                  <c16:uniqueId val="{00000010-CF96-4F27-9F21-253DD4FBD072}"/>
                </c:ext>
              </c:extLst>
            </c:dLbl>
            <c:dLbl>
              <c:idx val="2"/>
              <c:delete val="1"/>
              <c:extLst>
                <c:ext xmlns:c15="http://schemas.microsoft.com/office/drawing/2012/chart" uri="{CE6537A1-D6FC-4f65-9D91-7224C49458BB}"/>
                <c:ext xmlns:c16="http://schemas.microsoft.com/office/drawing/2014/chart" uri="{C3380CC4-5D6E-409C-BE32-E72D297353CC}">
                  <c16:uniqueId val="{00000011-CF96-4F27-9F21-253DD4FBD072}"/>
                </c:ext>
              </c:extLst>
            </c:dLbl>
            <c:dLbl>
              <c:idx val="3"/>
              <c:delete val="1"/>
              <c:extLst>
                <c:ext xmlns:c15="http://schemas.microsoft.com/office/drawing/2012/chart" uri="{CE6537A1-D6FC-4f65-9D91-7224C49458BB}"/>
                <c:ext xmlns:c16="http://schemas.microsoft.com/office/drawing/2014/chart" uri="{C3380CC4-5D6E-409C-BE32-E72D297353CC}">
                  <c16:uniqueId val="{00000012-CF96-4F27-9F21-253DD4FBD072}"/>
                </c:ext>
              </c:extLst>
            </c:dLbl>
            <c:dLbl>
              <c:idx val="4"/>
              <c:delete val="1"/>
              <c:extLst>
                <c:ext xmlns:c15="http://schemas.microsoft.com/office/drawing/2012/chart" uri="{CE6537A1-D6FC-4f65-9D91-7224C49458BB}"/>
                <c:ext xmlns:c16="http://schemas.microsoft.com/office/drawing/2014/chart" uri="{C3380CC4-5D6E-409C-BE32-E72D297353CC}">
                  <c16:uniqueId val="{00000013-CF96-4F27-9F21-253DD4FBD072}"/>
                </c:ext>
              </c:extLst>
            </c:dLbl>
            <c:dLbl>
              <c:idx val="5"/>
              <c:delete val="1"/>
              <c:extLst>
                <c:ext xmlns:c15="http://schemas.microsoft.com/office/drawing/2012/chart" uri="{CE6537A1-D6FC-4f65-9D91-7224C49458BB}"/>
                <c:ext xmlns:c16="http://schemas.microsoft.com/office/drawing/2014/chart" uri="{C3380CC4-5D6E-409C-BE32-E72D297353CC}">
                  <c16:uniqueId val="{00000014-CF96-4F27-9F21-253DD4FBD072}"/>
                </c:ext>
              </c:extLst>
            </c:dLbl>
            <c:dLbl>
              <c:idx val="6"/>
              <c:delete val="1"/>
              <c:extLst>
                <c:ext xmlns:c15="http://schemas.microsoft.com/office/drawing/2012/chart" uri="{CE6537A1-D6FC-4f65-9D91-7224C49458BB}"/>
                <c:ext xmlns:c16="http://schemas.microsoft.com/office/drawing/2014/chart" uri="{C3380CC4-5D6E-409C-BE32-E72D297353CC}">
                  <c16:uniqueId val="{00000015-CF96-4F27-9F21-253DD4FBD072}"/>
                </c:ext>
              </c:extLst>
            </c:dLbl>
            <c:dLbl>
              <c:idx val="7"/>
              <c:delete val="1"/>
              <c:extLst>
                <c:ext xmlns:c15="http://schemas.microsoft.com/office/drawing/2012/chart" uri="{CE6537A1-D6FC-4f65-9D91-7224C49458BB}"/>
                <c:ext xmlns:c16="http://schemas.microsoft.com/office/drawing/2014/chart" uri="{C3380CC4-5D6E-409C-BE32-E72D297353CC}">
                  <c16:uniqueId val="{00000016-CF96-4F27-9F21-253DD4FBD072}"/>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F96-4F27-9F21-253DD4FBD072}"/>
                </c:ext>
              </c:extLst>
            </c:dLbl>
            <c:dLbl>
              <c:idx val="9"/>
              <c:delete val="1"/>
              <c:extLst>
                <c:ext xmlns:c15="http://schemas.microsoft.com/office/drawing/2012/chart" uri="{CE6537A1-D6FC-4f65-9D91-7224C49458BB}"/>
                <c:ext xmlns:c16="http://schemas.microsoft.com/office/drawing/2014/chart" uri="{C3380CC4-5D6E-409C-BE32-E72D297353CC}">
                  <c16:uniqueId val="{00000018-CF96-4F27-9F21-253DD4FBD072}"/>
                </c:ext>
              </c:extLst>
            </c:dLbl>
            <c:dLbl>
              <c:idx val="10"/>
              <c:delete val="1"/>
              <c:extLst>
                <c:ext xmlns:c15="http://schemas.microsoft.com/office/drawing/2012/chart" uri="{CE6537A1-D6FC-4f65-9D91-7224C49458BB}"/>
                <c:ext xmlns:c16="http://schemas.microsoft.com/office/drawing/2014/chart" uri="{C3380CC4-5D6E-409C-BE32-E72D297353CC}">
                  <c16:uniqueId val="{00000019-CF96-4F27-9F21-253DD4FBD072}"/>
                </c:ext>
              </c:extLst>
            </c:dLbl>
            <c:dLbl>
              <c:idx val="11"/>
              <c:delete val="1"/>
              <c:extLst>
                <c:ext xmlns:c15="http://schemas.microsoft.com/office/drawing/2012/chart" uri="{CE6537A1-D6FC-4f65-9D91-7224C49458BB}"/>
                <c:ext xmlns:c16="http://schemas.microsoft.com/office/drawing/2014/chart" uri="{C3380CC4-5D6E-409C-BE32-E72D297353CC}">
                  <c16:uniqueId val="{0000001A-CF96-4F27-9F21-253DD4FBD07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1B-CF96-4F27-9F21-253DD4FBD072}"/>
            </c:ext>
          </c:extLst>
        </c:ser>
        <c:dLbls>
          <c:showLegendKey val="0"/>
          <c:showVal val="0"/>
          <c:showCatName val="0"/>
          <c:showSerName val="0"/>
          <c:showPercent val="0"/>
          <c:showBubbleSize val="0"/>
        </c:dLbls>
        <c:gapWidth val="60"/>
        <c:axId val="1764287888"/>
        <c:axId val="1"/>
      </c:barChart>
      <c:catAx>
        <c:axId val="1764287888"/>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6428788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'1.Jahr-Kaufm.'!#REF!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C83-4AF4-8F5C-D7BEA6AC1EC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1-EC83-4AF4-8F5C-D7BEA6AC1ECB}"/>
            </c:ext>
          </c:extLst>
        </c:ser>
        <c:dLbls>
          <c:showLegendKey val="0"/>
          <c:showVal val="0"/>
          <c:showCatName val="0"/>
          <c:showSerName val="0"/>
          <c:showPercent val="0"/>
          <c:showBubbleSize val="0"/>
        </c:dLbls>
        <c:axId val="1811294432"/>
        <c:axId val="1"/>
      </c:areaChart>
      <c:barChart>
        <c:barDir val="col"/>
        <c:grouping val="clustered"/>
        <c:varyColors val="0"/>
        <c:ser>
          <c:idx val="2"/>
          <c:order val="0"/>
          <c:tx>
            <c:strRef>
              <c:f>'1.Jahr-Kaufm.'!#REF!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C83-4AF4-8F5C-D7BEA6AC1ECB}"/>
                </c:ext>
              </c:extLst>
            </c:dLbl>
            <c:dLbl>
              <c:idx val="1"/>
              <c:delete val="1"/>
              <c:extLst>
                <c:ext xmlns:c15="http://schemas.microsoft.com/office/drawing/2012/chart" uri="{CE6537A1-D6FC-4f65-9D91-7224C49458BB}"/>
                <c:ext xmlns:c16="http://schemas.microsoft.com/office/drawing/2014/chart" uri="{C3380CC4-5D6E-409C-BE32-E72D297353CC}">
                  <c16:uniqueId val="{00000003-EC83-4AF4-8F5C-D7BEA6AC1ECB}"/>
                </c:ext>
              </c:extLst>
            </c:dLbl>
            <c:dLbl>
              <c:idx val="2"/>
              <c:delete val="1"/>
              <c:extLst>
                <c:ext xmlns:c15="http://schemas.microsoft.com/office/drawing/2012/chart" uri="{CE6537A1-D6FC-4f65-9D91-7224C49458BB}"/>
                <c:ext xmlns:c16="http://schemas.microsoft.com/office/drawing/2014/chart" uri="{C3380CC4-5D6E-409C-BE32-E72D297353CC}">
                  <c16:uniqueId val="{00000004-EC83-4AF4-8F5C-D7BEA6AC1ECB}"/>
                </c:ext>
              </c:extLst>
            </c:dLbl>
            <c:dLbl>
              <c:idx val="3"/>
              <c:delete val="1"/>
              <c:extLst>
                <c:ext xmlns:c15="http://schemas.microsoft.com/office/drawing/2012/chart" uri="{CE6537A1-D6FC-4f65-9D91-7224C49458BB}"/>
                <c:ext xmlns:c16="http://schemas.microsoft.com/office/drawing/2014/chart" uri="{C3380CC4-5D6E-409C-BE32-E72D297353CC}">
                  <c16:uniqueId val="{00000005-EC83-4AF4-8F5C-D7BEA6AC1EC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83-4AF4-8F5C-D7BEA6AC1ECB}"/>
                </c:ext>
              </c:extLst>
            </c:dLbl>
            <c:dLbl>
              <c:idx val="5"/>
              <c:delete val="1"/>
              <c:extLst>
                <c:ext xmlns:c15="http://schemas.microsoft.com/office/drawing/2012/chart" uri="{CE6537A1-D6FC-4f65-9D91-7224C49458BB}"/>
                <c:ext xmlns:c16="http://schemas.microsoft.com/office/drawing/2014/chart" uri="{C3380CC4-5D6E-409C-BE32-E72D297353CC}">
                  <c16:uniqueId val="{00000007-EC83-4AF4-8F5C-D7BEA6AC1ECB}"/>
                </c:ext>
              </c:extLst>
            </c:dLbl>
            <c:dLbl>
              <c:idx val="6"/>
              <c:delete val="1"/>
              <c:extLst>
                <c:ext xmlns:c15="http://schemas.microsoft.com/office/drawing/2012/chart" uri="{CE6537A1-D6FC-4f65-9D91-7224C49458BB}"/>
                <c:ext xmlns:c16="http://schemas.microsoft.com/office/drawing/2014/chart" uri="{C3380CC4-5D6E-409C-BE32-E72D297353CC}">
                  <c16:uniqueId val="{00000008-EC83-4AF4-8F5C-D7BEA6AC1ECB}"/>
                </c:ext>
              </c:extLst>
            </c:dLbl>
            <c:dLbl>
              <c:idx val="7"/>
              <c:delete val="1"/>
              <c:extLst>
                <c:ext xmlns:c15="http://schemas.microsoft.com/office/drawing/2012/chart" uri="{CE6537A1-D6FC-4f65-9D91-7224C49458BB}"/>
                <c:ext xmlns:c16="http://schemas.microsoft.com/office/drawing/2014/chart" uri="{C3380CC4-5D6E-409C-BE32-E72D297353CC}">
                  <c16:uniqueId val="{00000009-EC83-4AF4-8F5C-D7BEA6AC1ECB}"/>
                </c:ext>
              </c:extLst>
            </c:dLbl>
            <c:dLbl>
              <c:idx val="8"/>
              <c:delete val="1"/>
              <c:extLst>
                <c:ext xmlns:c15="http://schemas.microsoft.com/office/drawing/2012/chart" uri="{CE6537A1-D6FC-4f65-9D91-7224C49458BB}"/>
                <c:ext xmlns:c16="http://schemas.microsoft.com/office/drawing/2014/chart" uri="{C3380CC4-5D6E-409C-BE32-E72D297353CC}">
                  <c16:uniqueId val="{0000000A-EC83-4AF4-8F5C-D7BEA6AC1ECB}"/>
                </c:ext>
              </c:extLst>
            </c:dLbl>
            <c:dLbl>
              <c:idx val="9"/>
              <c:delete val="1"/>
              <c:extLst>
                <c:ext xmlns:c15="http://schemas.microsoft.com/office/drawing/2012/chart" uri="{CE6537A1-D6FC-4f65-9D91-7224C49458BB}"/>
                <c:ext xmlns:c16="http://schemas.microsoft.com/office/drawing/2014/chart" uri="{C3380CC4-5D6E-409C-BE32-E72D297353CC}">
                  <c16:uniqueId val="{0000000B-EC83-4AF4-8F5C-D7BEA6AC1ECB}"/>
                </c:ext>
              </c:extLst>
            </c:dLbl>
            <c:dLbl>
              <c:idx val="10"/>
              <c:delete val="1"/>
              <c:extLst>
                <c:ext xmlns:c15="http://schemas.microsoft.com/office/drawing/2012/chart" uri="{CE6537A1-D6FC-4f65-9D91-7224C49458BB}"/>
                <c:ext xmlns:c16="http://schemas.microsoft.com/office/drawing/2014/chart" uri="{C3380CC4-5D6E-409C-BE32-E72D297353CC}">
                  <c16:uniqueId val="{0000000C-EC83-4AF4-8F5C-D7BEA6AC1ECB}"/>
                </c:ext>
              </c:extLst>
            </c:dLbl>
            <c:dLbl>
              <c:idx val="11"/>
              <c:delete val="1"/>
              <c:extLst>
                <c:ext xmlns:c15="http://schemas.microsoft.com/office/drawing/2012/chart" uri="{CE6537A1-D6FC-4f65-9D91-7224C49458BB}"/>
                <c:ext xmlns:c16="http://schemas.microsoft.com/office/drawing/2014/chart" uri="{C3380CC4-5D6E-409C-BE32-E72D297353CC}">
                  <c16:uniqueId val="{0000000D-EC83-4AF4-8F5C-D7BEA6AC1E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E-EC83-4AF4-8F5C-D7BEA6AC1ECB}"/>
            </c:ext>
          </c:extLst>
        </c:ser>
        <c:ser>
          <c:idx val="1"/>
          <c:order val="1"/>
          <c:tx>
            <c:strRef>
              <c:f>'1.Jahr-Kaufm.'!#REF!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C83-4AF4-8F5C-D7BEA6AC1ECB}"/>
                </c:ext>
              </c:extLst>
            </c:dLbl>
            <c:dLbl>
              <c:idx val="1"/>
              <c:delete val="1"/>
              <c:extLst>
                <c:ext xmlns:c15="http://schemas.microsoft.com/office/drawing/2012/chart" uri="{CE6537A1-D6FC-4f65-9D91-7224C49458BB}"/>
                <c:ext xmlns:c16="http://schemas.microsoft.com/office/drawing/2014/chart" uri="{C3380CC4-5D6E-409C-BE32-E72D297353CC}">
                  <c16:uniqueId val="{00000010-EC83-4AF4-8F5C-D7BEA6AC1ECB}"/>
                </c:ext>
              </c:extLst>
            </c:dLbl>
            <c:dLbl>
              <c:idx val="2"/>
              <c:delete val="1"/>
              <c:extLst>
                <c:ext xmlns:c15="http://schemas.microsoft.com/office/drawing/2012/chart" uri="{CE6537A1-D6FC-4f65-9D91-7224C49458BB}"/>
                <c:ext xmlns:c16="http://schemas.microsoft.com/office/drawing/2014/chart" uri="{C3380CC4-5D6E-409C-BE32-E72D297353CC}">
                  <c16:uniqueId val="{00000011-EC83-4AF4-8F5C-D7BEA6AC1ECB}"/>
                </c:ext>
              </c:extLst>
            </c:dLbl>
            <c:dLbl>
              <c:idx val="3"/>
              <c:delete val="1"/>
              <c:extLst>
                <c:ext xmlns:c15="http://schemas.microsoft.com/office/drawing/2012/chart" uri="{CE6537A1-D6FC-4f65-9D91-7224C49458BB}"/>
                <c:ext xmlns:c16="http://schemas.microsoft.com/office/drawing/2014/chart" uri="{C3380CC4-5D6E-409C-BE32-E72D297353CC}">
                  <c16:uniqueId val="{00000012-EC83-4AF4-8F5C-D7BEA6AC1ECB}"/>
                </c:ext>
              </c:extLst>
            </c:dLbl>
            <c:dLbl>
              <c:idx val="4"/>
              <c:delete val="1"/>
              <c:extLst>
                <c:ext xmlns:c15="http://schemas.microsoft.com/office/drawing/2012/chart" uri="{CE6537A1-D6FC-4f65-9D91-7224C49458BB}"/>
                <c:ext xmlns:c16="http://schemas.microsoft.com/office/drawing/2014/chart" uri="{C3380CC4-5D6E-409C-BE32-E72D297353CC}">
                  <c16:uniqueId val="{00000013-EC83-4AF4-8F5C-D7BEA6AC1ECB}"/>
                </c:ext>
              </c:extLst>
            </c:dLbl>
            <c:dLbl>
              <c:idx val="5"/>
              <c:delete val="1"/>
              <c:extLst>
                <c:ext xmlns:c15="http://schemas.microsoft.com/office/drawing/2012/chart" uri="{CE6537A1-D6FC-4f65-9D91-7224C49458BB}"/>
                <c:ext xmlns:c16="http://schemas.microsoft.com/office/drawing/2014/chart" uri="{C3380CC4-5D6E-409C-BE32-E72D297353CC}">
                  <c16:uniqueId val="{00000014-EC83-4AF4-8F5C-D7BEA6AC1ECB}"/>
                </c:ext>
              </c:extLst>
            </c:dLbl>
            <c:dLbl>
              <c:idx val="6"/>
              <c:delete val="1"/>
              <c:extLst>
                <c:ext xmlns:c15="http://schemas.microsoft.com/office/drawing/2012/chart" uri="{CE6537A1-D6FC-4f65-9D91-7224C49458BB}"/>
                <c:ext xmlns:c16="http://schemas.microsoft.com/office/drawing/2014/chart" uri="{C3380CC4-5D6E-409C-BE32-E72D297353CC}">
                  <c16:uniqueId val="{00000015-EC83-4AF4-8F5C-D7BEA6AC1ECB}"/>
                </c:ext>
              </c:extLst>
            </c:dLbl>
            <c:dLbl>
              <c:idx val="7"/>
              <c:delete val="1"/>
              <c:extLst>
                <c:ext xmlns:c15="http://schemas.microsoft.com/office/drawing/2012/chart" uri="{CE6537A1-D6FC-4f65-9D91-7224C49458BB}"/>
                <c:ext xmlns:c16="http://schemas.microsoft.com/office/drawing/2014/chart" uri="{C3380CC4-5D6E-409C-BE32-E72D297353CC}">
                  <c16:uniqueId val="{00000016-EC83-4AF4-8F5C-D7BEA6AC1EC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C83-4AF4-8F5C-D7BEA6AC1ECB}"/>
                </c:ext>
              </c:extLst>
            </c:dLbl>
            <c:dLbl>
              <c:idx val="9"/>
              <c:delete val="1"/>
              <c:extLst>
                <c:ext xmlns:c15="http://schemas.microsoft.com/office/drawing/2012/chart" uri="{CE6537A1-D6FC-4f65-9D91-7224C49458BB}"/>
                <c:ext xmlns:c16="http://schemas.microsoft.com/office/drawing/2014/chart" uri="{C3380CC4-5D6E-409C-BE32-E72D297353CC}">
                  <c16:uniqueId val="{00000018-EC83-4AF4-8F5C-D7BEA6AC1ECB}"/>
                </c:ext>
              </c:extLst>
            </c:dLbl>
            <c:dLbl>
              <c:idx val="10"/>
              <c:delete val="1"/>
              <c:extLst>
                <c:ext xmlns:c15="http://schemas.microsoft.com/office/drawing/2012/chart" uri="{CE6537A1-D6FC-4f65-9D91-7224C49458BB}"/>
                <c:ext xmlns:c16="http://schemas.microsoft.com/office/drawing/2014/chart" uri="{C3380CC4-5D6E-409C-BE32-E72D297353CC}">
                  <c16:uniqueId val="{00000019-EC83-4AF4-8F5C-D7BEA6AC1ECB}"/>
                </c:ext>
              </c:extLst>
            </c:dLbl>
            <c:dLbl>
              <c:idx val="11"/>
              <c:delete val="1"/>
              <c:extLst>
                <c:ext xmlns:c15="http://schemas.microsoft.com/office/drawing/2012/chart" uri="{CE6537A1-D6FC-4f65-9D91-7224C49458BB}"/>
                <c:ext xmlns:c16="http://schemas.microsoft.com/office/drawing/2014/chart" uri="{C3380CC4-5D6E-409C-BE32-E72D297353CC}">
                  <c16:uniqueId val="{0000001A-EC83-4AF4-8F5C-D7BEA6AC1E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1B-EC83-4AF4-8F5C-D7BEA6AC1ECB}"/>
            </c:ext>
          </c:extLst>
        </c:ser>
        <c:dLbls>
          <c:showLegendKey val="0"/>
          <c:showVal val="0"/>
          <c:showCatName val="0"/>
          <c:showSerName val="0"/>
          <c:showPercent val="0"/>
          <c:showBubbleSize val="0"/>
        </c:dLbls>
        <c:gapWidth val="60"/>
        <c:axId val="1811294432"/>
        <c:axId val="1"/>
      </c:barChart>
      <c:catAx>
        <c:axId val="1811294432"/>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129443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'1.Jahr-Kaufm.'!#REF!</c:f>
              <c:strCache>
                <c:ptCount val="1"/>
                <c:pt idx="0">
                  <c:v>#BEZUG!</c:v>
                </c:pt>
              </c:strCache>
            </c:strRef>
          </c:tx>
          <c:spPr>
            <a:solidFill>
              <a:srgbClr val="00FF00"/>
            </a:solidFill>
            <a:ln w="12700">
              <a:solidFill>
                <a:srgbClr val="000000"/>
              </a:solidFill>
              <a:prstDash val="solid"/>
            </a:ln>
          </c:spPr>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0-0565-40B2-A8B5-AECC05F94A21}"/>
            </c:ext>
          </c:extLst>
        </c:ser>
        <c:dLbls>
          <c:showLegendKey val="0"/>
          <c:showVal val="0"/>
          <c:showCatName val="0"/>
          <c:showSerName val="0"/>
          <c:showPercent val="0"/>
          <c:showBubbleSize val="0"/>
        </c:dLbls>
        <c:axId val="1755118848"/>
        <c:axId val="1"/>
      </c:areaChart>
      <c:barChart>
        <c:barDir val="col"/>
        <c:grouping val="clustered"/>
        <c:varyColors val="0"/>
        <c:ser>
          <c:idx val="0"/>
          <c:order val="0"/>
          <c:tx>
            <c:strRef>
              <c:f>'1.Jahr-Kaufm.'!#REF!</c:f>
              <c:strCache>
                <c:ptCount val="1"/>
                <c:pt idx="0">
                  <c:v>#BEZUG!</c:v>
                </c:pt>
              </c:strCache>
            </c:strRef>
          </c:tx>
          <c:spPr>
            <a:solidFill>
              <a:srgbClr val="8080FF"/>
            </a:solidFill>
            <a:ln w="12700">
              <a:solidFill>
                <a:srgbClr val="000000"/>
              </a:solidFill>
              <a:prstDash val="solid"/>
            </a:ln>
          </c:spPr>
          <c:invertIfNegative val="0"/>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1-0565-40B2-A8B5-AECC05F94A21}"/>
            </c:ext>
          </c:extLst>
        </c:ser>
        <c:ser>
          <c:idx val="1"/>
          <c:order val="1"/>
          <c:tx>
            <c:strRef>
              <c:f>'1.Jahr-Kaufm.'!#REF!</c:f>
              <c:strCache>
                <c:ptCount val="1"/>
                <c:pt idx="0">
                  <c:v>#BEZUG!</c:v>
                </c:pt>
              </c:strCache>
            </c:strRef>
          </c:tx>
          <c:spPr>
            <a:solidFill>
              <a:srgbClr val="FF0000"/>
            </a:solidFill>
            <a:ln w="12700">
              <a:solidFill>
                <a:srgbClr val="000000"/>
              </a:solidFill>
              <a:prstDash val="solid"/>
            </a:ln>
          </c:spPr>
          <c:invertIfNegative val="0"/>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2-0565-40B2-A8B5-AECC05F94A21}"/>
            </c:ext>
          </c:extLst>
        </c:ser>
        <c:dLbls>
          <c:showLegendKey val="0"/>
          <c:showVal val="0"/>
          <c:showCatName val="0"/>
          <c:showSerName val="0"/>
          <c:showPercent val="0"/>
          <c:showBubbleSize val="0"/>
        </c:dLbls>
        <c:gapWidth val="30"/>
        <c:axId val="1755118848"/>
        <c:axId val="1"/>
      </c:barChart>
      <c:catAx>
        <c:axId val="17551188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1188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B8D9-4881-9C64-4D3B6125F22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D9-4881-9C64-4D3B6125F22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B8D9-4881-9C64-4D3B6125F228}"/>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B8D9-4881-9C64-4D3B6125F228}"/>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B8D9-4881-9C64-4D3B6125F228}"/>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B8D9-4881-9C64-4D3B6125F228}"/>
            </c:ext>
          </c:extLst>
        </c:ser>
        <c:dLbls>
          <c:showLegendKey val="0"/>
          <c:showVal val="0"/>
          <c:showCatName val="0"/>
          <c:showSerName val="0"/>
          <c:showPercent val="0"/>
          <c:showBubbleSize val="0"/>
        </c:dLbls>
        <c:axId val="1755130080"/>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B8D9-4881-9C64-4D3B6125F228}"/>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B8D9-4881-9C64-4D3B6125F228}"/>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B8D9-4881-9C64-4D3B6125F228}"/>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B8D9-4881-9C64-4D3B6125F228}"/>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B8D9-4881-9C64-4D3B6125F228}"/>
            </c:ext>
          </c:extLst>
        </c:ser>
        <c:dLbls>
          <c:showLegendKey val="0"/>
          <c:showVal val="0"/>
          <c:showCatName val="0"/>
          <c:showSerName val="0"/>
          <c:showPercent val="0"/>
          <c:showBubbleSize val="0"/>
        </c:dLbls>
        <c:gapWidth val="150"/>
        <c:axId val="3"/>
        <c:axId val="4"/>
      </c:barChart>
      <c:catAx>
        <c:axId val="1755130080"/>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130080"/>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03-43A4-8B8F-23CE374DCA3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F803-43A4-8B8F-23CE374DCA3F}"/>
            </c:ext>
          </c:extLst>
        </c:ser>
        <c:dLbls>
          <c:showLegendKey val="0"/>
          <c:showVal val="0"/>
          <c:showCatName val="0"/>
          <c:showSerName val="0"/>
          <c:showPercent val="0"/>
          <c:showBubbleSize val="0"/>
        </c:dLbls>
        <c:axId val="175512716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803-43A4-8B8F-23CE374DCA3F}"/>
                </c:ext>
              </c:extLst>
            </c:dLbl>
            <c:dLbl>
              <c:idx val="1"/>
              <c:delete val="1"/>
              <c:extLst>
                <c:ext xmlns:c15="http://schemas.microsoft.com/office/drawing/2012/chart" uri="{CE6537A1-D6FC-4f65-9D91-7224C49458BB}"/>
                <c:ext xmlns:c16="http://schemas.microsoft.com/office/drawing/2014/chart" uri="{C3380CC4-5D6E-409C-BE32-E72D297353CC}">
                  <c16:uniqueId val="{00000003-F803-43A4-8B8F-23CE374DCA3F}"/>
                </c:ext>
              </c:extLst>
            </c:dLbl>
            <c:dLbl>
              <c:idx val="2"/>
              <c:delete val="1"/>
              <c:extLst>
                <c:ext xmlns:c15="http://schemas.microsoft.com/office/drawing/2012/chart" uri="{CE6537A1-D6FC-4f65-9D91-7224C49458BB}"/>
                <c:ext xmlns:c16="http://schemas.microsoft.com/office/drawing/2014/chart" uri="{C3380CC4-5D6E-409C-BE32-E72D297353CC}">
                  <c16:uniqueId val="{00000004-F803-43A4-8B8F-23CE374DCA3F}"/>
                </c:ext>
              </c:extLst>
            </c:dLbl>
            <c:dLbl>
              <c:idx val="3"/>
              <c:delete val="1"/>
              <c:extLst>
                <c:ext xmlns:c15="http://schemas.microsoft.com/office/drawing/2012/chart" uri="{CE6537A1-D6FC-4f65-9D91-7224C49458BB}"/>
                <c:ext xmlns:c16="http://schemas.microsoft.com/office/drawing/2014/chart" uri="{C3380CC4-5D6E-409C-BE32-E72D297353CC}">
                  <c16:uniqueId val="{00000005-F803-43A4-8B8F-23CE374DCA3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03-43A4-8B8F-23CE374DCA3F}"/>
                </c:ext>
              </c:extLst>
            </c:dLbl>
            <c:dLbl>
              <c:idx val="5"/>
              <c:delete val="1"/>
              <c:extLst>
                <c:ext xmlns:c15="http://schemas.microsoft.com/office/drawing/2012/chart" uri="{CE6537A1-D6FC-4f65-9D91-7224C49458BB}"/>
                <c:ext xmlns:c16="http://schemas.microsoft.com/office/drawing/2014/chart" uri="{C3380CC4-5D6E-409C-BE32-E72D297353CC}">
                  <c16:uniqueId val="{00000007-F803-43A4-8B8F-23CE374DCA3F}"/>
                </c:ext>
              </c:extLst>
            </c:dLbl>
            <c:dLbl>
              <c:idx val="6"/>
              <c:delete val="1"/>
              <c:extLst>
                <c:ext xmlns:c15="http://schemas.microsoft.com/office/drawing/2012/chart" uri="{CE6537A1-D6FC-4f65-9D91-7224C49458BB}"/>
                <c:ext xmlns:c16="http://schemas.microsoft.com/office/drawing/2014/chart" uri="{C3380CC4-5D6E-409C-BE32-E72D297353CC}">
                  <c16:uniqueId val="{00000008-F803-43A4-8B8F-23CE374DCA3F}"/>
                </c:ext>
              </c:extLst>
            </c:dLbl>
            <c:dLbl>
              <c:idx val="7"/>
              <c:delete val="1"/>
              <c:extLst>
                <c:ext xmlns:c15="http://schemas.microsoft.com/office/drawing/2012/chart" uri="{CE6537A1-D6FC-4f65-9D91-7224C49458BB}"/>
                <c:ext xmlns:c16="http://schemas.microsoft.com/office/drawing/2014/chart" uri="{C3380CC4-5D6E-409C-BE32-E72D297353CC}">
                  <c16:uniqueId val="{00000009-F803-43A4-8B8F-23CE374DCA3F}"/>
                </c:ext>
              </c:extLst>
            </c:dLbl>
            <c:dLbl>
              <c:idx val="8"/>
              <c:delete val="1"/>
              <c:extLst>
                <c:ext xmlns:c15="http://schemas.microsoft.com/office/drawing/2012/chart" uri="{CE6537A1-D6FC-4f65-9D91-7224C49458BB}"/>
                <c:ext xmlns:c16="http://schemas.microsoft.com/office/drawing/2014/chart" uri="{C3380CC4-5D6E-409C-BE32-E72D297353CC}">
                  <c16:uniqueId val="{0000000A-F803-43A4-8B8F-23CE374DCA3F}"/>
                </c:ext>
              </c:extLst>
            </c:dLbl>
            <c:dLbl>
              <c:idx val="9"/>
              <c:delete val="1"/>
              <c:extLst>
                <c:ext xmlns:c15="http://schemas.microsoft.com/office/drawing/2012/chart" uri="{CE6537A1-D6FC-4f65-9D91-7224C49458BB}"/>
                <c:ext xmlns:c16="http://schemas.microsoft.com/office/drawing/2014/chart" uri="{C3380CC4-5D6E-409C-BE32-E72D297353CC}">
                  <c16:uniqueId val="{0000000B-F803-43A4-8B8F-23CE374DCA3F}"/>
                </c:ext>
              </c:extLst>
            </c:dLbl>
            <c:dLbl>
              <c:idx val="10"/>
              <c:delete val="1"/>
              <c:extLst>
                <c:ext xmlns:c15="http://schemas.microsoft.com/office/drawing/2012/chart" uri="{CE6537A1-D6FC-4f65-9D91-7224C49458BB}"/>
                <c:ext xmlns:c16="http://schemas.microsoft.com/office/drawing/2014/chart" uri="{C3380CC4-5D6E-409C-BE32-E72D297353CC}">
                  <c16:uniqueId val="{0000000C-F803-43A4-8B8F-23CE374DCA3F}"/>
                </c:ext>
              </c:extLst>
            </c:dLbl>
            <c:dLbl>
              <c:idx val="11"/>
              <c:delete val="1"/>
              <c:extLst>
                <c:ext xmlns:c15="http://schemas.microsoft.com/office/drawing/2012/chart" uri="{CE6537A1-D6FC-4f65-9D91-7224C49458BB}"/>
                <c:ext xmlns:c16="http://schemas.microsoft.com/office/drawing/2014/chart" uri="{C3380CC4-5D6E-409C-BE32-E72D297353CC}">
                  <c16:uniqueId val="{0000000D-F803-43A4-8B8F-23CE374DCA3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F803-43A4-8B8F-23CE374DCA3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F803-43A4-8B8F-23CE374DCA3F}"/>
                </c:ext>
              </c:extLst>
            </c:dLbl>
            <c:dLbl>
              <c:idx val="1"/>
              <c:delete val="1"/>
              <c:extLst>
                <c:ext xmlns:c15="http://schemas.microsoft.com/office/drawing/2012/chart" uri="{CE6537A1-D6FC-4f65-9D91-7224C49458BB}"/>
                <c:ext xmlns:c16="http://schemas.microsoft.com/office/drawing/2014/chart" uri="{C3380CC4-5D6E-409C-BE32-E72D297353CC}">
                  <c16:uniqueId val="{00000010-F803-43A4-8B8F-23CE374DCA3F}"/>
                </c:ext>
              </c:extLst>
            </c:dLbl>
            <c:dLbl>
              <c:idx val="2"/>
              <c:delete val="1"/>
              <c:extLst>
                <c:ext xmlns:c15="http://schemas.microsoft.com/office/drawing/2012/chart" uri="{CE6537A1-D6FC-4f65-9D91-7224C49458BB}"/>
                <c:ext xmlns:c16="http://schemas.microsoft.com/office/drawing/2014/chart" uri="{C3380CC4-5D6E-409C-BE32-E72D297353CC}">
                  <c16:uniqueId val="{00000011-F803-43A4-8B8F-23CE374DCA3F}"/>
                </c:ext>
              </c:extLst>
            </c:dLbl>
            <c:dLbl>
              <c:idx val="3"/>
              <c:delete val="1"/>
              <c:extLst>
                <c:ext xmlns:c15="http://schemas.microsoft.com/office/drawing/2012/chart" uri="{CE6537A1-D6FC-4f65-9D91-7224C49458BB}"/>
                <c:ext xmlns:c16="http://schemas.microsoft.com/office/drawing/2014/chart" uri="{C3380CC4-5D6E-409C-BE32-E72D297353CC}">
                  <c16:uniqueId val="{00000012-F803-43A4-8B8F-23CE374DCA3F}"/>
                </c:ext>
              </c:extLst>
            </c:dLbl>
            <c:dLbl>
              <c:idx val="4"/>
              <c:delete val="1"/>
              <c:extLst>
                <c:ext xmlns:c15="http://schemas.microsoft.com/office/drawing/2012/chart" uri="{CE6537A1-D6FC-4f65-9D91-7224C49458BB}"/>
                <c:ext xmlns:c16="http://schemas.microsoft.com/office/drawing/2014/chart" uri="{C3380CC4-5D6E-409C-BE32-E72D297353CC}">
                  <c16:uniqueId val="{00000013-F803-43A4-8B8F-23CE374DCA3F}"/>
                </c:ext>
              </c:extLst>
            </c:dLbl>
            <c:dLbl>
              <c:idx val="5"/>
              <c:delete val="1"/>
              <c:extLst>
                <c:ext xmlns:c15="http://schemas.microsoft.com/office/drawing/2012/chart" uri="{CE6537A1-D6FC-4f65-9D91-7224C49458BB}"/>
                <c:ext xmlns:c16="http://schemas.microsoft.com/office/drawing/2014/chart" uri="{C3380CC4-5D6E-409C-BE32-E72D297353CC}">
                  <c16:uniqueId val="{00000014-F803-43A4-8B8F-23CE374DCA3F}"/>
                </c:ext>
              </c:extLst>
            </c:dLbl>
            <c:dLbl>
              <c:idx val="6"/>
              <c:delete val="1"/>
              <c:extLst>
                <c:ext xmlns:c15="http://schemas.microsoft.com/office/drawing/2012/chart" uri="{CE6537A1-D6FC-4f65-9D91-7224C49458BB}"/>
                <c:ext xmlns:c16="http://schemas.microsoft.com/office/drawing/2014/chart" uri="{C3380CC4-5D6E-409C-BE32-E72D297353CC}">
                  <c16:uniqueId val="{00000015-F803-43A4-8B8F-23CE374DCA3F}"/>
                </c:ext>
              </c:extLst>
            </c:dLbl>
            <c:dLbl>
              <c:idx val="7"/>
              <c:delete val="1"/>
              <c:extLst>
                <c:ext xmlns:c15="http://schemas.microsoft.com/office/drawing/2012/chart" uri="{CE6537A1-D6FC-4f65-9D91-7224C49458BB}"/>
                <c:ext xmlns:c16="http://schemas.microsoft.com/office/drawing/2014/chart" uri="{C3380CC4-5D6E-409C-BE32-E72D297353CC}">
                  <c16:uniqueId val="{00000016-F803-43A4-8B8F-23CE374DCA3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803-43A4-8B8F-23CE374DCA3F}"/>
                </c:ext>
              </c:extLst>
            </c:dLbl>
            <c:dLbl>
              <c:idx val="9"/>
              <c:delete val="1"/>
              <c:extLst>
                <c:ext xmlns:c15="http://schemas.microsoft.com/office/drawing/2012/chart" uri="{CE6537A1-D6FC-4f65-9D91-7224C49458BB}"/>
                <c:ext xmlns:c16="http://schemas.microsoft.com/office/drawing/2014/chart" uri="{C3380CC4-5D6E-409C-BE32-E72D297353CC}">
                  <c16:uniqueId val="{00000018-F803-43A4-8B8F-23CE374DCA3F}"/>
                </c:ext>
              </c:extLst>
            </c:dLbl>
            <c:dLbl>
              <c:idx val="10"/>
              <c:delete val="1"/>
              <c:extLst>
                <c:ext xmlns:c15="http://schemas.microsoft.com/office/drawing/2012/chart" uri="{CE6537A1-D6FC-4f65-9D91-7224C49458BB}"/>
                <c:ext xmlns:c16="http://schemas.microsoft.com/office/drawing/2014/chart" uri="{C3380CC4-5D6E-409C-BE32-E72D297353CC}">
                  <c16:uniqueId val="{00000019-F803-43A4-8B8F-23CE374DCA3F}"/>
                </c:ext>
              </c:extLst>
            </c:dLbl>
            <c:dLbl>
              <c:idx val="11"/>
              <c:delete val="1"/>
              <c:extLst>
                <c:ext xmlns:c15="http://schemas.microsoft.com/office/drawing/2012/chart" uri="{CE6537A1-D6FC-4f65-9D91-7224C49458BB}"/>
                <c:ext xmlns:c16="http://schemas.microsoft.com/office/drawing/2014/chart" uri="{C3380CC4-5D6E-409C-BE32-E72D297353CC}">
                  <c16:uniqueId val="{0000001A-F803-43A4-8B8F-23CE374DCA3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F803-43A4-8B8F-23CE374DCA3F}"/>
            </c:ext>
          </c:extLst>
        </c:ser>
        <c:dLbls>
          <c:showLegendKey val="0"/>
          <c:showVal val="0"/>
          <c:showCatName val="0"/>
          <c:showSerName val="0"/>
          <c:showPercent val="0"/>
          <c:showBubbleSize val="0"/>
        </c:dLbls>
        <c:gapWidth val="60"/>
        <c:axId val="1755127168"/>
        <c:axId val="1"/>
      </c:barChart>
      <c:catAx>
        <c:axId val="175512716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12716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0739-462C-A032-016FF20BF6A5}"/>
            </c:ext>
          </c:extLst>
        </c:ser>
        <c:dLbls>
          <c:showLegendKey val="0"/>
          <c:showVal val="0"/>
          <c:showCatName val="0"/>
          <c:showSerName val="0"/>
          <c:showPercent val="0"/>
          <c:showBubbleSize val="0"/>
        </c:dLbls>
        <c:axId val="175512176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739-462C-A032-016FF20BF6A5}"/>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0739-462C-A032-016FF20BF6A5}"/>
            </c:ext>
          </c:extLst>
        </c:ser>
        <c:dLbls>
          <c:showLegendKey val="0"/>
          <c:showVal val="0"/>
          <c:showCatName val="0"/>
          <c:showSerName val="0"/>
          <c:showPercent val="0"/>
          <c:showBubbleSize val="0"/>
        </c:dLbls>
        <c:gapWidth val="30"/>
        <c:axId val="1755121760"/>
        <c:axId val="1"/>
      </c:barChart>
      <c:catAx>
        <c:axId val="1755121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1217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A425-4BE9-AB7D-8994DEBF9EDA}"/>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425-4BE9-AB7D-8994DEBF9ED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A425-4BE9-AB7D-8994DEBF9EDA}"/>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A425-4BE9-AB7D-8994DEBF9EDA}"/>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A425-4BE9-AB7D-8994DEBF9EDA}"/>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A425-4BE9-AB7D-8994DEBF9EDA}"/>
            </c:ext>
          </c:extLst>
        </c:ser>
        <c:dLbls>
          <c:showLegendKey val="0"/>
          <c:showVal val="0"/>
          <c:showCatName val="0"/>
          <c:showSerName val="0"/>
          <c:showPercent val="0"/>
          <c:showBubbleSize val="0"/>
        </c:dLbls>
        <c:axId val="1755117600"/>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A425-4BE9-AB7D-8994DEBF9EDA}"/>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A425-4BE9-AB7D-8994DEBF9EDA}"/>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A425-4BE9-AB7D-8994DEBF9EDA}"/>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A425-4BE9-AB7D-8994DEBF9EDA}"/>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A425-4BE9-AB7D-8994DEBF9EDA}"/>
            </c:ext>
          </c:extLst>
        </c:ser>
        <c:dLbls>
          <c:showLegendKey val="0"/>
          <c:showVal val="0"/>
          <c:showCatName val="0"/>
          <c:showSerName val="0"/>
          <c:showPercent val="0"/>
          <c:showBubbleSize val="0"/>
        </c:dLbls>
        <c:gapWidth val="150"/>
        <c:axId val="3"/>
        <c:axId val="4"/>
      </c:barChart>
      <c:catAx>
        <c:axId val="1755117600"/>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117600"/>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D50-408C-943D-093E58F9FA6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6D50-408C-943D-093E58F9FA62}"/>
            </c:ext>
          </c:extLst>
        </c:ser>
        <c:dLbls>
          <c:showLegendKey val="0"/>
          <c:showVal val="0"/>
          <c:showCatName val="0"/>
          <c:showSerName val="0"/>
          <c:showPercent val="0"/>
          <c:showBubbleSize val="0"/>
        </c:dLbls>
        <c:axId val="175511843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6D50-408C-943D-093E58F9FA62}"/>
                </c:ext>
              </c:extLst>
            </c:dLbl>
            <c:dLbl>
              <c:idx val="1"/>
              <c:delete val="1"/>
              <c:extLst>
                <c:ext xmlns:c15="http://schemas.microsoft.com/office/drawing/2012/chart" uri="{CE6537A1-D6FC-4f65-9D91-7224C49458BB}"/>
                <c:ext xmlns:c16="http://schemas.microsoft.com/office/drawing/2014/chart" uri="{C3380CC4-5D6E-409C-BE32-E72D297353CC}">
                  <c16:uniqueId val="{00000003-6D50-408C-943D-093E58F9FA62}"/>
                </c:ext>
              </c:extLst>
            </c:dLbl>
            <c:dLbl>
              <c:idx val="2"/>
              <c:delete val="1"/>
              <c:extLst>
                <c:ext xmlns:c15="http://schemas.microsoft.com/office/drawing/2012/chart" uri="{CE6537A1-D6FC-4f65-9D91-7224C49458BB}"/>
                <c:ext xmlns:c16="http://schemas.microsoft.com/office/drawing/2014/chart" uri="{C3380CC4-5D6E-409C-BE32-E72D297353CC}">
                  <c16:uniqueId val="{00000004-6D50-408C-943D-093E58F9FA62}"/>
                </c:ext>
              </c:extLst>
            </c:dLbl>
            <c:dLbl>
              <c:idx val="3"/>
              <c:delete val="1"/>
              <c:extLst>
                <c:ext xmlns:c15="http://schemas.microsoft.com/office/drawing/2012/chart" uri="{CE6537A1-D6FC-4f65-9D91-7224C49458BB}"/>
                <c:ext xmlns:c16="http://schemas.microsoft.com/office/drawing/2014/chart" uri="{C3380CC4-5D6E-409C-BE32-E72D297353CC}">
                  <c16:uniqueId val="{00000005-6D50-408C-943D-093E58F9FA62}"/>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D50-408C-943D-093E58F9FA62}"/>
                </c:ext>
              </c:extLst>
            </c:dLbl>
            <c:dLbl>
              <c:idx val="5"/>
              <c:delete val="1"/>
              <c:extLst>
                <c:ext xmlns:c15="http://schemas.microsoft.com/office/drawing/2012/chart" uri="{CE6537A1-D6FC-4f65-9D91-7224C49458BB}"/>
                <c:ext xmlns:c16="http://schemas.microsoft.com/office/drawing/2014/chart" uri="{C3380CC4-5D6E-409C-BE32-E72D297353CC}">
                  <c16:uniqueId val="{00000007-6D50-408C-943D-093E58F9FA62}"/>
                </c:ext>
              </c:extLst>
            </c:dLbl>
            <c:dLbl>
              <c:idx val="6"/>
              <c:delete val="1"/>
              <c:extLst>
                <c:ext xmlns:c15="http://schemas.microsoft.com/office/drawing/2012/chart" uri="{CE6537A1-D6FC-4f65-9D91-7224C49458BB}"/>
                <c:ext xmlns:c16="http://schemas.microsoft.com/office/drawing/2014/chart" uri="{C3380CC4-5D6E-409C-BE32-E72D297353CC}">
                  <c16:uniqueId val="{00000008-6D50-408C-943D-093E58F9FA62}"/>
                </c:ext>
              </c:extLst>
            </c:dLbl>
            <c:dLbl>
              <c:idx val="7"/>
              <c:delete val="1"/>
              <c:extLst>
                <c:ext xmlns:c15="http://schemas.microsoft.com/office/drawing/2012/chart" uri="{CE6537A1-D6FC-4f65-9D91-7224C49458BB}"/>
                <c:ext xmlns:c16="http://schemas.microsoft.com/office/drawing/2014/chart" uri="{C3380CC4-5D6E-409C-BE32-E72D297353CC}">
                  <c16:uniqueId val="{00000009-6D50-408C-943D-093E58F9FA62}"/>
                </c:ext>
              </c:extLst>
            </c:dLbl>
            <c:dLbl>
              <c:idx val="8"/>
              <c:delete val="1"/>
              <c:extLst>
                <c:ext xmlns:c15="http://schemas.microsoft.com/office/drawing/2012/chart" uri="{CE6537A1-D6FC-4f65-9D91-7224C49458BB}"/>
                <c:ext xmlns:c16="http://schemas.microsoft.com/office/drawing/2014/chart" uri="{C3380CC4-5D6E-409C-BE32-E72D297353CC}">
                  <c16:uniqueId val="{0000000A-6D50-408C-943D-093E58F9FA62}"/>
                </c:ext>
              </c:extLst>
            </c:dLbl>
            <c:dLbl>
              <c:idx val="9"/>
              <c:delete val="1"/>
              <c:extLst>
                <c:ext xmlns:c15="http://schemas.microsoft.com/office/drawing/2012/chart" uri="{CE6537A1-D6FC-4f65-9D91-7224C49458BB}"/>
                <c:ext xmlns:c16="http://schemas.microsoft.com/office/drawing/2014/chart" uri="{C3380CC4-5D6E-409C-BE32-E72D297353CC}">
                  <c16:uniqueId val="{0000000B-6D50-408C-943D-093E58F9FA62}"/>
                </c:ext>
              </c:extLst>
            </c:dLbl>
            <c:dLbl>
              <c:idx val="10"/>
              <c:delete val="1"/>
              <c:extLst>
                <c:ext xmlns:c15="http://schemas.microsoft.com/office/drawing/2012/chart" uri="{CE6537A1-D6FC-4f65-9D91-7224C49458BB}"/>
                <c:ext xmlns:c16="http://schemas.microsoft.com/office/drawing/2014/chart" uri="{C3380CC4-5D6E-409C-BE32-E72D297353CC}">
                  <c16:uniqueId val="{0000000C-6D50-408C-943D-093E58F9FA62}"/>
                </c:ext>
              </c:extLst>
            </c:dLbl>
            <c:dLbl>
              <c:idx val="11"/>
              <c:delete val="1"/>
              <c:extLst>
                <c:ext xmlns:c15="http://schemas.microsoft.com/office/drawing/2012/chart" uri="{CE6537A1-D6FC-4f65-9D91-7224C49458BB}"/>
                <c:ext xmlns:c16="http://schemas.microsoft.com/office/drawing/2014/chart" uri="{C3380CC4-5D6E-409C-BE32-E72D297353CC}">
                  <c16:uniqueId val="{0000000D-6D50-408C-943D-093E58F9FA6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6D50-408C-943D-093E58F9FA62}"/>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6D50-408C-943D-093E58F9FA62}"/>
                </c:ext>
              </c:extLst>
            </c:dLbl>
            <c:dLbl>
              <c:idx val="1"/>
              <c:delete val="1"/>
              <c:extLst>
                <c:ext xmlns:c15="http://schemas.microsoft.com/office/drawing/2012/chart" uri="{CE6537A1-D6FC-4f65-9D91-7224C49458BB}"/>
                <c:ext xmlns:c16="http://schemas.microsoft.com/office/drawing/2014/chart" uri="{C3380CC4-5D6E-409C-BE32-E72D297353CC}">
                  <c16:uniqueId val="{00000010-6D50-408C-943D-093E58F9FA62}"/>
                </c:ext>
              </c:extLst>
            </c:dLbl>
            <c:dLbl>
              <c:idx val="2"/>
              <c:delete val="1"/>
              <c:extLst>
                <c:ext xmlns:c15="http://schemas.microsoft.com/office/drawing/2012/chart" uri="{CE6537A1-D6FC-4f65-9D91-7224C49458BB}"/>
                <c:ext xmlns:c16="http://schemas.microsoft.com/office/drawing/2014/chart" uri="{C3380CC4-5D6E-409C-BE32-E72D297353CC}">
                  <c16:uniqueId val="{00000011-6D50-408C-943D-093E58F9FA62}"/>
                </c:ext>
              </c:extLst>
            </c:dLbl>
            <c:dLbl>
              <c:idx val="3"/>
              <c:delete val="1"/>
              <c:extLst>
                <c:ext xmlns:c15="http://schemas.microsoft.com/office/drawing/2012/chart" uri="{CE6537A1-D6FC-4f65-9D91-7224C49458BB}"/>
                <c:ext xmlns:c16="http://schemas.microsoft.com/office/drawing/2014/chart" uri="{C3380CC4-5D6E-409C-BE32-E72D297353CC}">
                  <c16:uniqueId val="{00000012-6D50-408C-943D-093E58F9FA62}"/>
                </c:ext>
              </c:extLst>
            </c:dLbl>
            <c:dLbl>
              <c:idx val="4"/>
              <c:delete val="1"/>
              <c:extLst>
                <c:ext xmlns:c15="http://schemas.microsoft.com/office/drawing/2012/chart" uri="{CE6537A1-D6FC-4f65-9D91-7224C49458BB}"/>
                <c:ext xmlns:c16="http://schemas.microsoft.com/office/drawing/2014/chart" uri="{C3380CC4-5D6E-409C-BE32-E72D297353CC}">
                  <c16:uniqueId val="{00000013-6D50-408C-943D-093E58F9FA62}"/>
                </c:ext>
              </c:extLst>
            </c:dLbl>
            <c:dLbl>
              <c:idx val="5"/>
              <c:delete val="1"/>
              <c:extLst>
                <c:ext xmlns:c15="http://schemas.microsoft.com/office/drawing/2012/chart" uri="{CE6537A1-D6FC-4f65-9D91-7224C49458BB}"/>
                <c:ext xmlns:c16="http://schemas.microsoft.com/office/drawing/2014/chart" uri="{C3380CC4-5D6E-409C-BE32-E72D297353CC}">
                  <c16:uniqueId val="{00000014-6D50-408C-943D-093E58F9FA62}"/>
                </c:ext>
              </c:extLst>
            </c:dLbl>
            <c:dLbl>
              <c:idx val="6"/>
              <c:delete val="1"/>
              <c:extLst>
                <c:ext xmlns:c15="http://schemas.microsoft.com/office/drawing/2012/chart" uri="{CE6537A1-D6FC-4f65-9D91-7224C49458BB}"/>
                <c:ext xmlns:c16="http://schemas.microsoft.com/office/drawing/2014/chart" uri="{C3380CC4-5D6E-409C-BE32-E72D297353CC}">
                  <c16:uniqueId val="{00000015-6D50-408C-943D-093E58F9FA62}"/>
                </c:ext>
              </c:extLst>
            </c:dLbl>
            <c:dLbl>
              <c:idx val="7"/>
              <c:delete val="1"/>
              <c:extLst>
                <c:ext xmlns:c15="http://schemas.microsoft.com/office/drawing/2012/chart" uri="{CE6537A1-D6FC-4f65-9D91-7224C49458BB}"/>
                <c:ext xmlns:c16="http://schemas.microsoft.com/office/drawing/2014/chart" uri="{C3380CC4-5D6E-409C-BE32-E72D297353CC}">
                  <c16:uniqueId val="{00000016-6D50-408C-943D-093E58F9FA62}"/>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D50-408C-943D-093E58F9FA62}"/>
                </c:ext>
              </c:extLst>
            </c:dLbl>
            <c:dLbl>
              <c:idx val="9"/>
              <c:delete val="1"/>
              <c:extLst>
                <c:ext xmlns:c15="http://schemas.microsoft.com/office/drawing/2012/chart" uri="{CE6537A1-D6FC-4f65-9D91-7224C49458BB}"/>
                <c:ext xmlns:c16="http://schemas.microsoft.com/office/drawing/2014/chart" uri="{C3380CC4-5D6E-409C-BE32-E72D297353CC}">
                  <c16:uniqueId val="{00000018-6D50-408C-943D-093E58F9FA62}"/>
                </c:ext>
              </c:extLst>
            </c:dLbl>
            <c:dLbl>
              <c:idx val="10"/>
              <c:delete val="1"/>
              <c:extLst>
                <c:ext xmlns:c15="http://schemas.microsoft.com/office/drawing/2012/chart" uri="{CE6537A1-D6FC-4f65-9D91-7224C49458BB}"/>
                <c:ext xmlns:c16="http://schemas.microsoft.com/office/drawing/2014/chart" uri="{C3380CC4-5D6E-409C-BE32-E72D297353CC}">
                  <c16:uniqueId val="{00000019-6D50-408C-943D-093E58F9FA62}"/>
                </c:ext>
              </c:extLst>
            </c:dLbl>
            <c:dLbl>
              <c:idx val="11"/>
              <c:delete val="1"/>
              <c:extLst>
                <c:ext xmlns:c15="http://schemas.microsoft.com/office/drawing/2012/chart" uri="{CE6537A1-D6FC-4f65-9D91-7224C49458BB}"/>
                <c:ext xmlns:c16="http://schemas.microsoft.com/office/drawing/2014/chart" uri="{C3380CC4-5D6E-409C-BE32-E72D297353CC}">
                  <c16:uniqueId val="{0000001A-6D50-408C-943D-093E58F9FA6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6D50-408C-943D-093E58F9FA62}"/>
            </c:ext>
          </c:extLst>
        </c:ser>
        <c:dLbls>
          <c:showLegendKey val="0"/>
          <c:showVal val="0"/>
          <c:showCatName val="0"/>
          <c:showSerName val="0"/>
          <c:showPercent val="0"/>
          <c:showBubbleSize val="0"/>
        </c:dLbls>
        <c:gapWidth val="60"/>
        <c:axId val="1755118432"/>
        <c:axId val="1"/>
      </c:barChart>
      <c:catAx>
        <c:axId val="175511843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11843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9D6-4D44-AAF3-512FC7F93A20}"/>
            </c:ext>
          </c:extLst>
        </c:ser>
        <c:dLbls>
          <c:showLegendKey val="0"/>
          <c:showVal val="0"/>
          <c:showCatName val="0"/>
          <c:showSerName val="0"/>
          <c:showPercent val="0"/>
          <c:showBubbleSize val="0"/>
        </c:dLbls>
        <c:axId val="175512800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9D6-4D44-AAF3-512FC7F93A20}"/>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9D6-4D44-AAF3-512FC7F93A20}"/>
            </c:ext>
          </c:extLst>
        </c:ser>
        <c:dLbls>
          <c:showLegendKey val="0"/>
          <c:showVal val="0"/>
          <c:showCatName val="0"/>
          <c:showSerName val="0"/>
          <c:showPercent val="0"/>
          <c:showBubbleSize val="0"/>
        </c:dLbls>
        <c:gapWidth val="30"/>
        <c:axId val="1755128000"/>
        <c:axId val="1"/>
      </c:barChart>
      <c:catAx>
        <c:axId val="1755128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12800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'1.Jahr-TOTAL'!$D$3</c:f>
              <c:numCache>
                <c:formatCode>mmm\-yy</c:formatCode>
                <c:ptCount val="1"/>
                <c:pt idx="0">
                  <c:v>0</c:v>
                </c:pt>
              </c:numCache>
            </c:numRef>
          </c:val>
          <c:extLst>
            <c:ext xmlns:c16="http://schemas.microsoft.com/office/drawing/2014/chart" uri="{C3380CC4-5D6E-409C-BE32-E72D297353CC}">
              <c16:uniqueId val="{00000000-0717-4AA1-A11D-B9B75DA3603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717-4AA1-A11D-B9B75DA3603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'1.Jahr-TOTAL'!$E$3</c:f>
              <c:numCache>
                <c:formatCode>mmm\-yy</c:formatCode>
                <c:ptCount val="1"/>
                <c:pt idx="0">
                  <c:v>0</c:v>
                </c:pt>
              </c:numCache>
            </c:numRef>
          </c:val>
          <c:extLst>
            <c:ext xmlns:c16="http://schemas.microsoft.com/office/drawing/2014/chart" uri="{C3380CC4-5D6E-409C-BE32-E72D297353CC}">
              <c16:uniqueId val="{00000002-0717-4AA1-A11D-B9B75DA36038}"/>
            </c:ext>
          </c:extLst>
        </c:ser>
        <c:ser>
          <c:idx val="0"/>
          <c:order val="2"/>
          <c:spPr>
            <a:solidFill>
              <a:srgbClr val="8080FF"/>
            </a:solidFill>
            <a:ln w="12700">
              <a:solidFill>
                <a:srgbClr val="000000"/>
              </a:solidFill>
              <a:prstDash val="solid"/>
            </a:ln>
          </c:spPr>
          <c:val>
            <c:numRef>
              <c:f>'1.Jahr-TOTAL'!$F$3</c:f>
              <c:numCache>
                <c:formatCode>mmm\-yy</c:formatCode>
                <c:ptCount val="1"/>
                <c:pt idx="0">
                  <c:v>0</c:v>
                </c:pt>
              </c:numCache>
            </c:numRef>
          </c:val>
          <c:extLst>
            <c:ext xmlns:c16="http://schemas.microsoft.com/office/drawing/2014/chart" uri="{C3380CC4-5D6E-409C-BE32-E72D297353CC}">
              <c16:uniqueId val="{00000003-0717-4AA1-A11D-B9B75DA36038}"/>
            </c:ext>
          </c:extLst>
        </c:ser>
        <c:ser>
          <c:idx val="9"/>
          <c:order val="3"/>
          <c:spPr>
            <a:solidFill>
              <a:srgbClr val="FF00FF"/>
            </a:solidFill>
            <a:ln w="12700">
              <a:solidFill>
                <a:srgbClr val="000000"/>
              </a:solidFill>
              <a:prstDash val="solid"/>
            </a:ln>
          </c:spPr>
          <c:val>
            <c:numRef>
              <c:f>'1.Jahr-TOTAL'!$G$3</c:f>
              <c:numCache>
                <c:formatCode>mmm\-yy</c:formatCode>
                <c:ptCount val="1"/>
                <c:pt idx="0">
                  <c:v>0</c:v>
                </c:pt>
              </c:numCache>
            </c:numRef>
          </c:val>
          <c:extLst>
            <c:ext xmlns:c16="http://schemas.microsoft.com/office/drawing/2014/chart" uri="{C3380CC4-5D6E-409C-BE32-E72D297353CC}">
              <c16:uniqueId val="{00000004-0717-4AA1-A11D-B9B75DA36038}"/>
            </c:ext>
          </c:extLst>
        </c:ser>
        <c:ser>
          <c:idx val="10"/>
          <c:order val="4"/>
          <c:spPr>
            <a:solidFill>
              <a:srgbClr val="FFFF00"/>
            </a:solidFill>
            <a:ln w="12700">
              <a:solidFill>
                <a:srgbClr val="000000"/>
              </a:solidFill>
              <a:prstDash val="solid"/>
            </a:ln>
          </c:spPr>
          <c:val>
            <c:numRef>
              <c:f>'1.Jahr-TOTAL'!$H$3</c:f>
              <c:numCache>
                <c:formatCode>mmm\-yy</c:formatCode>
                <c:ptCount val="1"/>
                <c:pt idx="0">
                  <c:v>0</c:v>
                </c:pt>
              </c:numCache>
            </c:numRef>
          </c:val>
          <c:extLst>
            <c:ext xmlns:c16="http://schemas.microsoft.com/office/drawing/2014/chart" uri="{C3380CC4-5D6E-409C-BE32-E72D297353CC}">
              <c16:uniqueId val="{00000005-0717-4AA1-A11D-B9B75DA36038}"/>
            </c:ext>
          </c:extLst>
        </c:ser>
        <c:dLbls>
          <c:showLegendKey val="0"/>
          <c:showVal val="0"/>
          <c:showCatName val="0"/>
          <c:showSerName val="0"/>
          <c:showPercent val="0"/>
          <c:showBubbleSize val="0"/>
        </c:dLbls>
        <c:axId val="175512009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'1.Jahr-TOTAL'!$I$3</c:f>
              <c:numCache>
                <c:formatCode>mmm\-yy</c:formatCode>
                <c:ptCount val="1"/>
                <c:pt idx="0">
                  <c:v>0</c:v>
                </c:pt>
              </c:numCache>
            </c:numRef>
          </c:val>
          <c:extLst>
            <c:ext xmlns:c16="http://schemas.microsoft.com/office/drawing/2014/chart" uri="{C3380CC4-5D6E-409C-BE32-E72D297353CC}">
              <c16:uniqueId val="{00000006-0717-4AA1-A11D-B9B75DA36038}"/>
            </c:ext>
          </c:extLst>
        </c:ser>
        <c:ser>
          <c:idx val="4"/>
          <c:order val="6"/>
          <c:spPr>
            <a:solidFill>
              <a:srgbClr val="600080"/>
            </a:solidFill>
            <a:ln w="12700">
              <a:solidFill>
                <a:srgbClr val="000000"/>
              </a:solidFill>
              <a:prstDash val="solid"/>
            </a:ln>
          </c:spPr>
          <c:invertIfNegative val="0"/>
          <c:val>
            <c:numRef>
              <c:f>'1.Jahr-TOTAL'!$K$3</c:f>
              <c:numCache>
                <c:formatCode>mmm\-yy</c:formatCode>
                <c:ptCount val="1"/>
                <c:pt idx="0">
                  <c:v>0</c:v>
                </c:pt>
              </c:numCache>
            </c:numRef>
          </c:val>
          <c:extLst>
            <c:ext xmlns:c16="http://schemas.microsoft.com/office/drawing/2014/chart" uri="{C3380CC4-5D6E-409C-BE32-E72D297353CC}">
              <c16:uniqueId val="{00000007-0717-4AA1-A11D-B9B75DA36038}"/>
            </c:ext>
          </c:extLst>
        </c:ser>
        <c:ser>
          <c:idx val="6"/>
          <c:order val="7"/>
          <c:spPr>
            <a:solidFill>
              <a:srgbClr val="0080C0"/>
            </a:solidFill>
            <a:ln w="12700">
              <a:solidFill>
                <a:srgbClr val="000000"/>
              </a:solidFill>
              <a:prstDash val="solid"/>
            </a:ln>
          </c:spPr>
          <c:invertIfNegative val="0"/>
          <c:val>
            <c:numRef>
              <c:f>'1.Jahr-TOTAL'!$O$3</c:f>
              <c:numCache>
                <c:formatCode>mmm\-yy</c:formatCode>
                <c:ptCount val="1"/>
                <c:pt idx="0">
                  <c:v>0</c:v>
                </c:pt>
              </c:numCache>
            </c:numRef>
          </c:val>
          <c:extLst>
            <c:ext xmlns:c16="http://schemas.microsoft.com/office/drawing/2014/chart" uri="{C3380CC4-5D6E-409C-BE32-E72D297353CC}">
              <c16:uniqueId val="{00000008-0717-4AA1-A11D-B9B75DA36038}"/>
            </c:ext>
          </c:extLst>
        </c:ser>
        <c:ser>
          <c:idx val="7"/>
          <c:order val="8"/>
          <c:spPr>
            <a:solidFill>
              <a:srgbClr val="C0C0FF"/>
            </a:solidFill>
            <a:ln w="12700">
              <a:solidFill>
                <a:srgbClr val="000000"/>
              </a:solidFill>
              <a:prstDash val="solid"/>
            </a:ln>
          </c:spPr>
          <c:invertIfNegative val="0"/>
          <c:val>
            <c:numRef>
              <c:f>'1.Jahr-TOTAL'!#REF!</c:f>
              <c:numCache>
                <c:formatCode>General</c:formatCode>
                <c:ptCount val="1"/>
                <c:pt idx="0">
                  <c:v>1</c:v>
                </c:pt>
              </c:numCache>
            </c:numRef>
          </c:val>
          <c:extLst>
            <c:ext xmlns:c16="http://schemas.microsoft.com/office/drawing/2014/chart" uri="{C3380CC4-5D6E-409C-BE32-E72D297353CC}">
              <c16:uniqueId val="{00000009-0717-4AA1-A11D-B9B75DA36038}"/>
            </c:ext>
          </c:extLst>
        </c:ser>
        <c:ser>
          <c:idx val="8"/>
          <c:order val="9"/>
          <c:spPr>
            <a:solidFill>
              <a:srgbClr val="000080"/>
            </a:solidFill>
            <a:ln w="12700">
              <a:solidFill>
                <a:srgbClr val="000000"/>
              </a:solidFill>
              <a:prstDash val="solid"/>
            </a:ln>
          </c:spPr>
          <c:invertIfNegative val="0"/>
          <c:val>
            <c:numRef>
              <c:f>'1.Jahr-TOTAL'!#REF!</c:f>
              <c:numCache>
                <c:formatCode>General</c:formatCode>
                <c:ptCount val="1"/>
                <c:pt idx="0">
                  <c:v>1</c:v>
                </c:pt>
              </c:numCache>
            </c:numRef>
          </c:val>
          <c:extLst>
            <c:ext xmlns:c16="http://schemas.microsoft.com/office/drawing/2014/chart" uri="{C3380CC4-5D6E-409C-BE32-E72D297353CC}">
              <c16:uniqueId val="{0000000A-0717-4AA1-A11D-B9B75DA36038}"/>
            </c:ext>
          </c:extLst>
        </c:ser>
        <c:dLbls>
          <c:showLegendKey val="0"/>
          <c:showVal val="0"/>
          <c:showCatName val="0"/>
          <c:showSerName val="0"/>
          <c:showPercent val="0"/>
          <c:showBubbleSize val="0"/>
        </c:dLbls>
        <c:gapWidth val="150"/>
        <c:axId val="3"/>
        <c:axId val="4"/>
      </c:barChart>
      <c:catAx>
        <c:axId val="175512009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12009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'1.Jahr-TOTAL'!#REF!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4F8-402D-B046-5C900CD9C74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1-B4F8-402D-B046-5C900CD9C742}"/>
            </c:ext>
          </c:extLst>
        </c:ser>
        <c:dLbls>
          <c:showLegendKey val="0"/>
          <c:showVal val="0"/>
          <c:showCatName val="0"/>
          <c:showSerName val="0"/>
          <c:showPercent val="0"/>
          <c:showBubbleSize val="0"/>
        </c:dLbls>
        <c:axId val="1755123008"/>
        <c:axId val="1"/>
      </c:areaChart>
      <c:barChart>
        <c:barDir val="col"/>
        <c:grouping val="clustered"/>
        <c:varyColors val="0"/>
        <c:ser>
          <c:idx val="2"/>
          <c:order val="0"/>
          <c:tx>
            <c:strRef>
              <c:f>'1.Jahr-TOTAL'!#REF!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4F8-402D-B046-5C900CD9C742}"/>
                </c:ext>
              </c:extLst>
            </c:dLbl>
            <c:dLbl>
              <c:idx val="1"/>
              <c:delete val="1"/>
              <c:extLst>
                <c:ext xmlns:c15="http://schemas.microsoft.com/office/drawing/2012/chart" uri="{CE6537A1-D6FC-4f65-9D91-7224C49458BB}"/>
                <c:ext xmlns:c16="http://schemas.microsoft.com/office/drawing/2014/chart" uri="{C3380CC4-5D6E-409C-BE32-E72D297353CC}">
                  <c16:uniqueId val="{00000003-B4F8-402D-B046-5C900CD9C742}"/>
                </c:ext>
              </c:extLst>
            </c:dLbl>
            <c:dLbl>
              <c:idx val="2"/>
              <c:delete val="1"/>
              <c:extLst>
                <c:ext xmlns:c15="http://schemas.microsoft.com/office/drawing/2012/chart" uri="{CE6537A1-D6FC-4f65-9D91-7224C49458BB}"/>
                <c:ext xmlns:c16="http://schemas.microsoft.com/office/drawing/2014/chart" uri="{C3380CC4-5D6E-409C-BE32-E72D297353CC}">
                  <c16:uniqueId val="{00000004-B4F8-402D-B046-5C900CD9C742}"/>
                </c:ext>
              </c:extLst>
            </c:dLbl>
            <c:dLbl>
              <c:idx val="3"/>
              <c:delete val="1"/>
              <c:extLst>
                <c:ext xmlns:c15="http://schemas.microsoft.com/office/drawing/2012/chart" uri="{CE6537A1-D6FC-4f65-9D91-7224C49458BB}"/>
                <c:ext xmlns:c16="http://schemas.microsoft.com/office/drawing/2014/chart" uri="{C3380CC4-5D6E-409C-BE32-E72D297353CC}">
                  <c16:uniqueId val="{00000005-B4F8-402D-B046-5C900CD9C742}"/>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02D-B046-5C900CD9C742}"/>
                </c:ext>
              </c:extLst>
            </c:dLbl>
            <c:dLbl>
              <c:idx val="5"/>
              <c:delete val="1"/>
              <c:extLst>
                <c:ext xmlns:c15="http://schemas.microsoft.com/office/drawing/2012/chart" uri="{CE6537A1-D6FC-4f65-9D91-7224C49458BB}"/>
                <c:ext xmlns:c16="http://schemas.microsoft.com/office/drawing/2014/chart" uri="{C3380CC4-5D6E-409C-BE32-E72D297353CC}">
                  <c16:uniqueId val="{00000007-B4F8-402D-B046-5C900CD9C742}"/>
                </c:ext>
              </c:extLst>
            </c:dLbl>
            <c:dLbl>
              <c:idx val="6"/>
              <c:delete val="1"/>
              <c:extLst>
                <c:ext xmlns:c15="http://schemas.microsoft.com/office/drawing/2012/chart" uri="{CE6537A1-D6FC-4f65-9D91-7224C49458BB}"/>
                <c:ext xmlns:c16="http://schemas.microsoft.com/office/drawing/2014/chart" uri="{C3380CC4-5D6E-409C-BE32-E72D297353CC}">
                  <c16:uniqueId val="{00000008-B4F8-402D-B046-5C900CD9C742}"/>
                </c:ext>
              </c:extLst>
            </c:dLbl>
            <c:dLbl>
              <c:idx val="7"/>
              <c:delete val="1"/>
              <c:extLst>
                <c:ext xmlns:c15="http://schemas.microsoft.com/office/drawing/2012/chart" uri="{CE6537A1-D6FC-4f65-9D91-7224C49458BB}"/>
                <c:ext xmlns:c16="http://schemas.microsoft.com/office/drawing/2014/chart" uri="{C3380CC4-5D6E-409C-BE32-E72D297353CC}">
                  <c16:uniqueId val="{00000009-B4F8-402D-B046-5C900CD9C742}"/>
                </c:ext>
              </c:extLst>
            </c:dLbl>
            <c:dLbl>
              <c:idx val="8"/>
              <c:delete val="1"/>
              <c:extLst>
                <c:ext xmlns:c15="http://schemas.microsoft.com/office/drawing/2012/chart" uri="{CE6537A1-D6FC-4f65-9D91-7224C49458BB}"/>
                <c:ext xmlns:c16="http://schemas.microsoft.com/office/drawing/2014/chart" uri="{C3380CC4-5D6E-409C-BE32-E72D297353CC}">
                  <c16:uniqueId val="{0000000A-B4F8-402D-B046-5C900CD9C742}"/>
                </c:ext>
              </c:extLst>
            </c:dLbl>
            <c:dLbl>
              <c:idx val="9"/>
              <c:delete val="1"/>
              <c:extLst>
                <c:ext xmlns:c15="http://schemas.microsoft.com/office/drawing/2012/chart" uri="{CE6537A1-D6FC-4f65-9D91-7224C49458BB}"/>
                <c:ext xmlns:c16="http://schemas.microsoft.com/office/drawing/2014/chart" uri="{C3380CC4-5D6E-409C-BE32-E72D297353CC}">
                  <c16:uniqueId val="{0000000B-B4F8-402D-B046-5C900CD9C742}"/>
                </c:ext>
              </c:extLst>
            </c:dLbl>
            <c:dLbl>
              <c:idx val="10"/>
              <c:delete val="1"/>
              <c:extLst>
                <c:ext xmlns:c15="http://schemas.microsoft.com/office/drawing/2012/chart" uri="{CE6537A1-D6FC-4f65-9D91-7224C49458BB}"/>
                <c:ext xmlns:c16="http://schemas.microsoft.com/office/drawing/2014/chart" uri="{C3380CC4-5D6E-409C-BE32-E72D297353CC}">
                  <c16:uniqueId val="{0000000C-B4F8-402D-B046-5C900CD9C742}"/>
                </c:ext>
              </c:extLst>
            </c:dLbl>
            <c:dLbl>
              <c:idx val="11"/>
              <c:delete val="1"/>
              <c:extLst>
                <c:ext xmlns:c15="http://schemas.microsoft.com/office/drawing/2012/chart" uri="{CE6537A1-D6FC-4f65-9D91-7224C49458BB}"/>
                <c:ext xmlns:c16="http://schemas.microsoft.com/office/drawing/2014/chart" uri="{C3380CC4-5D6E-409C-BE32-E72D297353CC}">
                  <c16:uniqueId val="{0000000D-B4F8-402D-B046-5C900CD9C74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E-B4F8-402D-B046-5C900CD9C742}"/>
            </c:ext>
          </c:extLst>
        </c:ser>
        <c:ser>
          <c:idx val="1"/>
          <c:order val="1"/>
          <c:tx>
            <c:strRef>
              <c:f>'1.Jahr-TOTAL'!#REF!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B4F8-402D-B046-5C900CD9C742}"/>
                </c:ext>
              </c:extLst>
            </c:dLbl>
            <c:dLbl>
              <c:idx val="1"/>
              <c:delete val="1"/>
              <c:extLst>
                <c:ext xmlns:c15="http://schemas.microsoft.com/office/drawing/2012/chart" uri="{CE6537A1-D6FC-4f65-9D91-7224C49458BB}"/>
                <c:ext xmlns:c16="http://schemas.microsoft.com/office/drawing/2014/chart" uri="{C3380CC4-5D6E-409C-BE32-E72D297353CC}">
                  <c16:uniqueId val="{00000010-B4F8-402D-B046-5C900CD9C742}"/>
                </c:ext>
              </c:extLst>
            </c:dLbl>
            <c:dLbl>
              <c:idx val="2"/>
              <c:delete val="1"/>
              <c:extLst>
                <c:ext xmlns:c15="http://schemas.microsoft.com/office/drawing/2012/chart" uri="{CE6537A1-D6FC-4f65-9D91-7224C49458BB}"/>
                <c:ext xmlns:c16="http://schemas.microsoft.com/office/drawing/2014/chart" uri="{C3380CC4-5D6E-409C-BE32-E72D297353CC}">
                  <c16:uniqueId val="{00000011-B4F8-402D-B046-5C900CD9C742}"/>
                </c:ext>
              </c:extLst>
            </c:dLbl>
            <c:dLbl>
              <c:idx val="3"/>
              <c:delete val="1"/>
              <c:extLst>
                <c:ext xmlns:c15="http://schemas.microsoft.com/office/drawing/2012/chart" uri="{CE6537A1-D6FC-4f65-9D91-7224C49458BB}"/>
                <c:ext xmlns:c16="http://schemas.microsoft.com/office/drawing/2014/chart" uri="{C3380CC4-5D6E-409C-BE32-E72D297353CC}">
                  <c16:uniqueId val="{00000012-B4F8-402D-B046-5C900CD9C742}"/>
                </c:ext>
              </c:extLst>
            </c:dLbl>
            <c:dLbl>
              <c:idx val="4"/>
              <c:delete val="1"/>
              <c:extLst>
                <c:ext xmlns:c15="http://schemas.microsoft.com/office/drawing/2012/chart" uri="{CE6537A1-D6FC-4f65-9D91-7224C49458BB}"/>
                <c:ext xmlns:c16="http://schemas.microsoft.com/office/drawing/2014/chart" uri="{C3380CC4-5D6E-409C-BE32-E72D297353CC}">
                  <c16:uniqueId val="{00000013-B4F8-402D-B046-5C900CD9C742}"/>
                </c:ext>
              </c:extLst>
            </c:dLbl>
            <c:dLbl>
              <c:idx val="5"/>
              <c:delete val="1"/>
              <c:extLst>
                <c:ext xmlns:c15="http://schemas.microsoft.com/office/drawing/2012/chart" uri="{CE6537A1-D6FC-4f65-9D91-7224C49458BB}"/>
                <c:ext xmlns:c16="http://schemas.microsoft.com/office/drawing/2014/chart" uri="{C3380CC4-5D6E-409C-BE32-E72D297353CC}">
                  <c16:uniqueId val="{00000014-B4F8-402D-B046-5C900CD9C742}"/>
                </c:ext>
              </c:extLst>
            </c:dLbl>
            <c:dLbl>
              <c:idx val="6"/>
              <c:delete val="1"/>
              <c:extLst>
                <c:ext xmlns:c15="http://schemas.microsoft.com/office/drawing/2012/chart" uri="{CE6537A1-D6FC-4f65-9D91-7224C49458BB}"/>
                <c:ext xmlns:c16="http://schemas.microsoft.com/office/drawing/2014/chart" uri="{C3380CC4-5D6E-409C-BE32-E72D297353CC}">
                  <c16:uniqueId val="{00000015-B4F8-402D-B046-5C900CD9C742}"/>
                </c:ext>
              </c:extLst>
            </c:dLbl>
            <c:dLbl>
              <c:idx val="7"/>
              <c:delete val="1"/>
              <c:extLst>
                <c:ext xmlns:c15="http://schemas.microsoft.com/office/drawing/2012/chart" uri="{CE6537A1-D6FC-4f65-9D91-7224C49458BB}"/>
                <c:ext xmlns:c16="http://schemas.microsoft.com/office/drawing/2014/chart" uri="{C3380CC4-5D6E-409C-BE32-E72D297353CC}">
                  <c16:uniqueId val="{00000016-B4F8-402D-B046-5C900CD9C742}"/>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4F8-402D-B046-5C900CD9C742}"/>
                </c:ext>
              </c:extLst>
            </c:dLbl>
            <c:dLbl>
              <c:idx val="9"/>
              <c:delete val="1"/>
              <c:extLst>
                <c:ext xmlns:c15="http://schemas.microsoft.com/office/drawing/2012/chart" uri="{CE6537A1-D6FC-4f65-9D91-7224C49458BB}"/>
                <c:ext xmlns:c16="http://schemas.microsoft.com/office/drawing/2014/chart" uri="{C3380CC4-5D6E-409C-BE32-E72D297353CC}">
                  <c16:uniqueId val="{00000018-B4F8-402D-B046-5C900CD9C742}"/>
                </c:ext>
              </c:extLst>
            </c:dLbl>
            <c:dLbl>
              <c:idx val="10"/>
              <c:delete val="1"/>
              <c:extLst>
                <c:ext xmlns:c15="http://schemas.microsoft.com/office/drawing/2012/chart" uri="{CE6537A1-D6FC-4f65-9D91-7224C49458BB}"/>
                <c:ext xmlns:c16="http://schemas.microsoft.com/office/drawing/2014/chart" uri="{C3380CC4-5D6E-409C-BE32-E72D297353CC}">
                  <c16:uniqueId val="{00000019-B4F8-402D-B046-5C900CD9C742}"/>
                </c:ext>
              </c:extLst>
            </c:dLbl>
            <c:dLbl>
              <c:idx val="11"/>
              <c:delete val="1"/>
              <c:extLst>
                <c:ext xmlns:c15="http://schemas.microsoft.com/office/drawing/2012/chart" uri="{CE6537A1-D6FC-4f65-9D91-7224C49458BB}"/>
                <c:ext xmlns:c16="http://schemas.microsoft.com/office/drawing/2014/chart" uri="{C3380CC4-5D6E-409C-BE32-E72D297353CC}">
                  <c16:uniqueId val="{0000001A-B4F8-402D-B046-5C900CD9C74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1B-B4F8-402D-B046-5C900CD9C742}"/>
            </c:ext>
          </c:extLst>
        </c:ser>
        <c:dLbls>
          <c:showLegendKey val="0"/>
          <c:showVal val="0"/>
          <c:showCatName val="0"/>
          <c:showSerName val="0"/>
          <c:showPercent val="0"/>
          <c:showBubbleSize val="0"/>
        </c:dLbls>
        <c:gapWidth val="60"/>
        <c:axId val="1755123008"/>
        <c:axId val="1"/>
      </c:barChart>
      <c:catAx>
        <c:axId val="1755123008"/>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12300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'1.Jahr-Bau'!#REF!</c:f>
              <c:strCache>
                <c:ptCount val="1"/>
                <c:pt idx="0">
                  <c:v>#BEZUG!</c:v>
                </c:pt>
              </c:strCache>
            </c:strRef>
          </c:tx>
          <c:spPr>
            <a:solidFill>
              <a:srgbClr val="00FF00"/>
            </a:solidFill>
            <a:ln w="12700">
              <a:solidFill>
                <a:srgbClr val="000000"/>
              </a:solidFill>
              <a:prstDash val="solid"/>
            </a:ln>
          </c:spPr>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0-A91B-49EA-A90F-A85798C016F7}"/>
            </c:ext>
          </c:extLst>
        </c:ser>
        <c:dLbls>
          <c:showLegendKey val="0"/>
          <c:showVal val="0"/>
          <c:showCatName val="0"/>
          <c:showSerName val="0"/>
          <c:showPercent val="0"/>
          <c:showBubbleSize val="0"/>
        </c:dLbls>
        <c:axId val="1764293712"/>
        <c:axId val="1"/>
      </c:areaChart>
      <c:barChart>
        <c:barDir val="col"/>
        <c:grouping val="clustered"/>
        <c:varyColors val="0"/>
        <c:ser>
          <c:idx val="0"/>
          <c:order val="0"/>
          <c:tx>
            <c:strRef>
              <c:f>'1.Jahr-Bau'!#REF!</c:f>
              <c:strCache>
                <c:ptCount val="1"/>
                <c:pt idx="0">
                  <c:v>#BEZUG!</c:v>
                </c:pt>
              </c:strCache>
            </c:strRef>
          </c:tx>
          <c:spPr>
            <a:solidFill>
              <a:srgbClr val="8080FF"/>
            </a:solidFill>
            <a:ln w="12700">
              <a:solidFill>
                <a:srgbClr val="000000"/>
              </a:solidFill>
              <a:prstDash val="solid"/>
            </a:ln>
          </c:spPr>
          <c:invertIfNegative val="0"/>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1-A91B-49EA-A90F-A85798C016F7}"/>
            </c:ext>
          </c:extLst>
        </c:ser>
        <c:ser>
          <c:idx val="1"/>
          <c:order val="1"/>
          <c:tx>
            <c:strRef>
              <c:f>'1.Jahr-Bau'!#REF!</c:f>
              <c:strCache>
                <c:ptCount val="1"/>
                <c:pt idx="0">
                  <c:v>#BEZUG!</c:v>
                </c:pt>
              </c:strCache>
            </c:strRef>
          </c:tx>
          <c:spPr>
            <a:solidFill>
              <a:srgbClr val="FF0000"/>
            </a:solidFill>
            <a:ln w="12700">
              <a:solidFill>
                <a:srgbClr val="000000"/>
              </a:solidFill>
              <a:prstDash val="solid"/>
            </a:ln>
          </c:spPr>
          <c:invertIfNegative val="0"/>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2-A91B-49EA-A90F-A85798C016F7}"/>
            </c:ext>
          </c:extLst>
        </c:ser>
        <c:dLbls>
          <c:showLegendKey val="0"/>
          <c:showVal val="0"/>
          <c:showCatName val="0"/>
          <c:showSerName val="0"/>
          <c:showPercent val="0"/>
          <c:showBubbleSize val="0"/>
        </c:dLbls>
        <c:gapWidth val="30"/>
        <c:axId val="1764293712"/>
        <c:axId val="1"/>
      </c:barChart>
      <c:catAx>
        <c:axId val="17642937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6429371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'1.Jahr-TOTAL'!#REF!</c:f>
              <c:strCache>
                <c:ptCount val="1"/>
                <c:pt idx="0">
                  <c:v>#BEZUG!</c:v>
                </c:pt>
              </c:strCache>
            </c:strRef>
          </c:tx>
          <c:spPr>
            <a:solidFill>
              <a:srgbClr val="00FF00"/>
            </a:solidFill>
            <a:ln w="12700">
              <a:solidFill>
                <a:srgbClr val="000000"/>
              </a:solidFill>
              <a:prstDash val="solid"/>
            </a:ln>
          </c:spPr>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0-AAA1-486A-BA35-9A9F3F875BBD}"/>
            </c:ext>
          </c:extLst>
        </c:ser>
        <c:dLbls>
          <c:showLegendKey val="0"/>
          <c:showVal val="0"/>
          <c:showCatName val="0"/>
          <c:showSerName val="0"/>
          <c:showPercent val="0"/>
          <c:showBubbleSize val="0"/>
        </c:dLbls>
        <c:axId val="1755123424"/>
        <c:axId val="1"/>
      </c:areaChart>
      <c:barChart>
        <c:barDir val="col"/>
        <c:grouping val="clustered"/>
        <c:varyColors val="0"/>
        <c:ser>
          <c:idx val="0"/>
          <c:order val="0"/>
          <c:tx>
            <c:strRef>
              <c:f>'1.Jahr-TOTAL'!#REF!</c:f>
              <c:strCache>
                <c:ptCount val="1"/>
                <c:pt idx="0">
                  <c:v>#BEZUG!</c:v>
                </c:pt>
              </c:strCache>
            </c:strRef>
          </c:tx>
          <c:spPr>
            <a:solidFill>
              <a:srgbClr val="8080FF"/>
            </a:solidFill>
            <a:ln w="12700">
              <a:solidFill>
                <a:srgbClr val="000000"/>
              </a:solidFill>
              <a:prstDash val="solid"/>
            </a:ln>
          </c:spPr>
          <c:invertIfNegative val="0"/>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1-AAA1-486A-BA35-9A9F3F875BBD}"/>
            </c:ext>
          </c:extLst>
        </c:ser>
        <c:ser>
          <c:idx val="1"/>
          <c:order val="1"/>
          <c:tx>
            <c:strRef>
              <c:f>'1.Jahr-TOTAL'!#REF!</c:f>
              <c:strCache>
                <c:ptCount val="1"/>
                <c:pt idx="0">
                  <c:v>#BEZUG!</c:v>
                </c:pt>
              </c:strCache>
            </c:strRef>
          </c:tx>
          <c:spPr>
            <a:solidFill>
              <a:srgbClr val="FF0000"/>
            </a:solidFill>
            <a:ln w="12700">
              <a:solidFill>
                <a:srgbClr val="000000"/>
              </a:solidFill>
              <a:prstDash val="solid"/>
            </a:ln>
          </c:spPr>
          <c:invertIfNegative val="0"/>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2-AAA1-486A-BA35-9A9F3F875BBD}"/>
            </c:ext>
          </c:extLst>
        </c:ser>
        <c:dLbls>
          <c:showLegendKey val="0"/>
          <c:showVal val="0"/>
          <c:showCatName val="0"/>
          <c:showSerName val="0"/>
          <c:showPercent val="0"/>
          <c:showBubbleSize val="0"/>
        </c:dLbls>
        <c:gapWidth val="30"/>
        <c:axId val="1755123424"/>
        <c:axId val="1"/>
      </c:barChart>
      <c:catAx>
        <c:axId val="175512342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12342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1C35-4C0F-B24E-3C835F1BE23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C35-4C0F-B24E-3C835F1BE23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1C35-4C0F-B24E-3C835F1BE238}"/>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1C35-4C0F-B24E-3C835F1BE238}"/>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1C35-4C0F-B24E-3C835F1BE238}"/>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1C35-4C0F-B24E-3C835F1BE238}"/>
            </c:ext>
          </c:extLst>
        </c:ser>
        <c:dLbls>
          <c:showLegendKey val="0"/>
          <c:showVal val="0"/>
          <c:showCatName val="0"/>
          <c:showSerName val="0"/>
          <c:showPercent val="0"/>
          <c:showBubbleSize val="0"/>
        </c:dLbls>
        <c:axId val="1755129664"/>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1C35-4C0F-B24E-3C835F1BE238}"/>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1C35-4C0F-B24E-3C835F1BE238}"/>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1C35-4C0F-B24E-3C835F1BE238}"/>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C35-4C0F-B24E-3C835F1BE238}"/>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C35-4C0F-B24E-3C835F1BE238}"/>
            </c:ext>
          </c:extLst>
        </c:ser>
        <c:dLbls>
          <c:showLegendKey val="0"/>
          <c:showVal val="0"/>
          <c:showCatName val="0"/>
          <c:showSerName val="0"/>
          <c:showPercent val="0"/>
          <c:showBubbleSize val="0"/>
        </c:dLbls>
        <c:gapWidth val="150"/>
        <c:axId val="3"/>
        <c:axId val="4"/>
      </c:barChart>
      <c:catAx>
        <c:axId val="175512966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12966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9F7-4F87-99B2-36083545522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99F7-4F87-99B2-36083545522B}"/>
            </c:ext>
          </c:extLst>
        </c:ser>
        <c:dLbls>
          <c:showLegendKey val="0"/>
          <c:showVal val="0"/>
          <c:showCatName val="0"/>
          <c:showSerName val="0"/>
          <c:showPercent val="0"/>
          <c:showBubbleSize val="0"/>
        </c:dLbls>
        <c:axId val="175512051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9F7-4F87-99B2-36083545522B}"/>
                </c:ext>
              </c:extLst>
            </c:dLbl>
            <c:dLbl>
              <c:idx val="1"/>
              <c:delete val="1"/>
              <c:extLst>
                <c:ext xmlns:c15="http://schemas.microsoft.com/office/drawing/2012/chart" uri="{CE6537A1-D6FC-4f65-9D91-7224C49458BB}"/>
                <c:ext xmlns:c16="http://schemas.microsoft.com/office/drawing/2014/chart" uri="{C3380CC4-5D6E-409C-BE32-E72D297353CC}">
                  <c16:uniqueId val="{00000003-99F7-4F87-99B2-36083545522B}"/>
                </c:ext>
              </c:extLst>
            </c:dLbl>
            <c:dLbl>
              <c:idx val="2"/>
              <c:delete val="1"/>
              <c:extLst>
                <c:ext xmlns:c15="http://schemas.microsoft.com/office/drawing/2012/chart" uri="{CE6537A1-D6FC-4f65-9D91-7224C49458BB}"/>
                <c:ext xmlns:c16="http://schemas.microsoft.com/office/drawing/2014/chart" uri="{C3380CC4-5D6E-409C-BE32-E72D297353CC}">
                  <c16:uniqueId val="{00000004-99F7-4F87-99B2-36083545522B}"/>
                </c:ext>
              </c:extLst>
            </c:dLbl>
            <c:dLbl>
              <c:idx val="3"/>
              <c:delete val="1"/>
              <c:extLst>
                <c:ext xmlns:c15="http://schemas.microsoft.com/office/drawing/2012/chart" uri="{CE6537A1-D6FC-4f65-9D91-7224C49458BB}"/>
                <c:ext xmlns:c16="http://schemas.microsoft.com/office/drawing/2014/chart" uri="{C3380CC4-5D6E-409C-BE32-E72D297353CC}">
                  <c16:uniqueId val="{00000005-99F7-4F87-99B2-36083545522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F7-4F87-99B2-36083545522B}"/>
                </c:ext>
              </c:extLst>
            </c:dLbl>
            <c:dLbl>
              <c:idx val="5"/>
              <c:delete val="1"/>
              <c:extLst>
                <c:ext xmlns:c15="http://schemas.microsoft.com/office/drawing/2012/chart" uri="{CE6537A1-D6FC-4f65-9D91-7224C49458BB}"/>
                <c:ext xmlns:c16="http://schemas.microsoft.com/office/drawing/2014/chart" uri="{C3380CC4-5D6E-409C-BE32-E72D297353CC}">
                  <c16:uniqueId val="{00000007-99F7-4F87-99B2-36083545522B}"/>
                </c:ext>
              </c:extLst>
            </c:dLbl>
            <c:dLbl>
              <c:idx val="6"/>
              <c:delete val="1"/>
              <c:extLst>
                <c:ext xmlns:c15="http://schemas.microsoft.com/office/drawing/2012/chart" uri="{CE6537A1-D6FC-4f65-9D91-7224C49458BB}"/>
                <c:ext xmlns:c16="http://schemas.microsoft.com/office/drawing/2014/chart" uri="{C3380CC4-5D6E-409C-BE32-E72D297353CC}">
                  <c16:uniqueId val="{00000008-99F7-4F87-99B2-36083545522B}"/>
                </c:ext>
              </c:extLst>
            </c:dLbl>
            <c:dLbl>
              <c:idx val="7"/>
              <c:delete val="1"/>
              <c:extLst>
                <c:ext xmlns:c15="http://schemas.microsoft.com/office/drawing/2012/chart" uri="{CE6537A1-D6FC-4f65-9D91-7224C49458BB}"/>
                <c:ext xmlns:c16="http://schemas.microsoft.com/office/drawing/2014/chart" uri="{C3380CC4-5D6E-409C-BE32-E72D297353CC}">
                  <c16:uniqueId val="{00000009-99F7-4F87-99B2-36083545522B}"/>
                </c:ext>
              </c:extLst>
            </c:dLbl>
            <c:dLbl>
              <c:idx val="8"/>
              <c:delete val="1"/>
              <c:extLst>
                <c:ext xmlns:c15="http://schemas.microsoft.com/office/drawing/2012/chart" uri="{CE6537A1-D6FC-4f65-9D91-7224C49458BB}"/>
                <c:ext xmlns:c16="http://schemas.microsoft.com/office/drawing/2014/chart" uri="{C3380CC4-5D6E-409C-BE32-E72D297353CC}">
                  <c16:uniqueId val="{0000000A-99F7-4F87-99B2-36083545522B}"/>
                </c:ext>
              </c:extLst>
            </c:dLbl>
            <c:dLbl>
              <c:idx val="9"/>
              <c:delete val="1"/>
              <c:extLst>
                <c:ext xmlns:c15="http://schemas.microsoft.com/office/drawing/2012/chart" uri="{CE6537A1-D6FC-4f65-9D91-7224C49458BB}"/>
                <c:ext xmlns:c16="http://schemas.microsoft.com/office/drawing/2014/chart" uri="{C3380CC4-5D6E-409C-BE32-E72D297353CC}">
                  <c16:uniqueId val="{0000000B-99F7-4F87-99B2-36083545522B}"/>
                </c:ext>
              </c:extLst>
            </c:dLbl>
            <c:dLbl>
              <c:idx val="10"/>
              <c:delete val="1"/>
              <c:extLst>
                <c:ext xmlns:c15="http://schemas.microsoft.com/office/drawing/2012/chart" uri="{CE6537A1-D6FC-4f65-9D91-7224C49458BB}"/>
                <c:ext xmlns:c16="http://schemas.microsoft.com/office/drawing/2014/chart" uri="{C3380CC4-5D6E-409C-BE32-E72D297353CC}">
                  <c16:uniqueId val="{0000000C-99F7-4F87-99B2-36083545522B}"/>
                </c:ext>
              </c:extLst>
            </c:dLbl>
            <c:dLbl>
              <c:idx val="11"/>
              <c:delete val="1"/>
              <c:extLst>
                <c:ext xmlns:c15="http://schemas.microsoft.com/office/drawing/2012/chart" uri="{CE6537A1-D6FC-4f65-9D91-7224C49458BB}"/>
                <c:ext xmlns:c16="http://schemas.microsoft.com/office/drawing/2014/chart" uri="{C3380CC4-5D6E-409C-BE32-E72D297353CC}">
                  <c16:uniqueId val="{0000000D-99F7-4F87-99B2-36083545522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99F7-4F87-99B2-36083545522B}"/>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99F7-4F87-99B2-36083545522B}"/>
                </c:ext>
              </c:extLst>
            </c:dLbl>
            <c:dLbl>
              <c:idx val="1"/>
              <c:delete val="1"/>
              <c:extLst>
                <c:ext xmlns:c15="http://schemas.microsoft.com/office/drawing/2012/chart" uri="{CE6537A1-D6FC-4f65-9D91-7224C49458BB}"/>
                <c:ext xmlns:c16="http://schemas.microsoft.com/office/drawing/2014/chart" uri="{C3380CC4-5D6E-409C-BE32-E72D297353CC}">
                  <c16:uniqueId val="{00000010-99F7-4F87-99B2-36083545522B}"/>
                </c:ext>
              </c:extLst>
            </c:dLbl>
            <c:dLbl>
              <c:idx val="2"/>
              <c:delete val="1"/>
              <c:extLst>
                <c:ext xmlns:c15="http://schemas.microsoft.com/office/drawing/2012/chart" uri="{CE6537A1-D6FC-4f65-9D91-7224C49458BB}"/>
                <c:ext xmlns:c16="http://schemas.microsoft.com/office/drawing/2014/chart" uri="{C3380CC4-5D6E-409C-BE32-E72D297353CC}">
                  <c16:uniqueId val="{00000011-99F7-4F87-99B2-36083545522B}"/>
                </c:ext>
              </c:extLst>
            </c:dLbl>
            <c:dLbl>
              <c:idx val="3"/>
              <c:delete val="1"/>
              <c:extLst>
                <c:ext xmlns:c15="http://schemas.microsoft.com/office/drawing/2012/chart" uri="{CE6537A1-D6FC-4f65-9D91-7224C49458BB}"/>
                <c:ext xmlns:c16="http://schemas.microsoft.com/office/drawing/2014/chart" uri="{C3380CC4-5D6E-409C-BE32-E72D297353CC}">
                  <c16:uniqueId val="{00000012-99F7-4F87-99B2-36083545522B}"/>
                </c:ext>
              </c:extLst>
            </c:dLbl>
            <c:dLbl>
              <c:idx val="4"/>
              <c:delete val="1"/>
              <c:extLst>
                <c:ext xmlns:c15="http://schemas.microsoft.com/office/drawing/2012/chart" uri="{CE6537A1-D6FC-4f65-9D91-7224C49458BB}"/>
                <c:ext xmlns:c16="http://schemas.microsoft.com/office/drawing/2014/chart" uri="{C3380CC4-5D6E-409C-BE32-E72D297353CC}">
                  <c16:uniqueId val="{00000013-99F7-4F87-99B2-36083545522B}"/>
                </c:ext>
              </c:extLst>
            </c:dLbl>
            <c:dLbl>
              <c:idx val="5"/>
              <c:delete val="1"/>
              <c:extLst>
                <c:ext xmlns:c15="http://schemas.microsoft.com/office/drawing/2012/chart" uri="{CE6537A1-D6FC-4f65-9D91-7224C49458BB}"/>
                <c:ext xmlns:c16="http://schemas.microsoft.com/office/drawing/2014/chart" uri="{C3380CC4-5D6E-409C-BE32-E72D297353CC}">
                  <c16:uniqueId val="{00000014-99F7-4F87-99B2-36083545522B}"/>
                </c:ext>
              </c:extLst>
            </c:dLbl>
            <c:dLbl>
              <c:idx val="6"/>
              <c:delete val="1"/>
              <c:extLst>
                <c:ext xmlns:c15="http://schemas.microsoft.com/office/drawing/2012/chart" uri="{CE6537A1-D6FC-4f65-9D91-7224C49458BB}"/>
                <c:ext xmlns:c16="http://schemas.microsoft.com/office/drawing/2014/chart" uri="{C3380CC4-5D6E-409C-BE32-E72D297353CC}">
                  <c16:uniqueId val="{00000015-99F7-4F87-99B2-36083545522B}"/>
                </c:ext>
              </c:extLst>
            </c:dLbl>
            <c:dLbl>
              <c:idx val="7"/>
              <c:delete val="1"/>
              <c:extLst>
                <c:ext xmlns:c15="http://schemas.microsoft.com/office/drawing/2012/chart" uri="{CE6537A1-D6FC-4f65-9D91-7224C49458BB}"/>
                <c:ext xmlns:c16="http://schemas.microsoft.com/office/drawing/2014/chart" uri="{C3380CC4-5D6E-409C-BE32-E72D297353CC}">
                  <c16:uniqueId val="{00000016-99F7-4F87-99B2-36083545522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9F7-4F87-99B2-36083545522B}"/>
                </c:ext>
              </c:extLst>
            </c:dLbl>
            <c:dLbl>
              <c:idx val="9"/>
              <c:delete val="1"/>
              <c:extLst>
                <c:ext xmlns:c15="http://schemas.microsoft.com/office/drawing/2012/chart" uri="{CE6537A1-D6FC-4f65-9D91-7224C49458BB}"/>
                <c:ext xmlns:c16="http://schemas.microsoft.com/office/drawing/2014/chart" uri="{C3380CC4-5D6E-409C-BE32-E72D297353CC}">
                  <c16:uniqueId val="{00000018-99F7-4F87-99B2-36083545522B}"/>
                </c:ext>
              </c:extLst>
            </c:dLbl>
            <c:dLbl>
              <c:idx val="10"/>
              <c:delete val="1"/>
              <c:extLst>
                <c:ext xmlns:c15="http://schemas.microsoft.com/office/drawing/2012/chart" uri="{CE6537A1-D6FC-4f65-9D91-7224C49458BB}"/>
                <c:ext xmlns:c16="http://schemas.microsoft.com/office/drawing/2014/chart" uri="{C3380CC4-5D6E-409C-BE32-E72D297353CC}">
                  <c16:uniqueId val="{00000019-99F7-4F87-99B2-36083545522B}"/>
                </c:ext>
              </c:extLst>
            </c:dLbl>
            <c:dLbl>
              <c:idx val="11"/>
              <c:delete val="1"/>
              <c:extLst>
                <c:ext xmlns:c15="http://schemas.microsoft.com/office/drawing/2012/chart" uri="{CE6537A1-D6FC-4f65-9D91-7224C49458BB}"/>
                <c:ext xmlns:c16="http://schemas.microsoft.com/office/drawing/2014/chart" uri="{C3380CC4-5D6E-409C-BE32-E72D297353CC}">
                  <c16:uniqueId val="{0000001A-99F7-4F87-99B2-36083545522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99F7-4F87-99B2-36083545522B}"/>
            </c:ext>
          </c:extLst>
        </c:ser>
        <c:dLbls>
          <c:showLegendKey val="0"/>
          <c:showVal val="0"/>
          <c:showCatName val="0"/>
          <c:showSerName val="0"/>
          <c:showPercent val="0"/>
          <c:showBubbleSize val="0"/>
        </c:dLbls>
        <c:gapWidth val="60"/>
        <c:axId val="1755120512"/>
        <c:axId val="1"/>
      </c:barChart>
      <c:catAx>
        <c:axId val="175512051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12051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7838-453A-B701-F4A96C088FA9}"/>
            </c:ext>
          </c:extLst>
        </c:ser>
        <c:dLbls>
          <c:showLegendKey val="0"/>
          <c:showVal val="0"/>
          <c:showCatName val="0"/>
          <c:showSerName val="0"/>
          <c:showPercent val="0"/>
          <c:showBubbleSize val="0"/>
        </c:dLbls>
        <c:axId val="175512633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7838-453A-B701-F4A96C088FA9}"/>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7838-453A-B701-F4A96C088FA9}"/>
            </c:ext>
          </c:extLst>
        </c:ser>
        <c:dLbls>
          <c:showLegendKey val="0"/>
          <c:showVal val="0"/>
          <c:showCatName val="0"/>
          <c:showSerName val="0"/>
          <c:showPercent val="0"/>
          <c:showBubbleSize val="0"/>
        </c:dLbls>
        <c:gapWidth val="30"/>
        <c:axId val="1755126336"/>
        <c:axId val="1"/>
      </c:barChart>
      <c:catAx>
        <c:axId val="1755126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12633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8CF0-48A2-8C9D-8752FE3939B3}"/>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F0-48A2-8C9D-8752FE3939B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8CF0-48A2-8C9D-8752FE3939B3}"/>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8CF0-48A2-8C9D-8752FE3939B3}"/>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8CF0-48A2-8C9D-8752FE3939B3}"/>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8CF0-48A2-8C9D-8752FE3939B3}"/>
            </c:ext>
          </c:extLst>
        </c:ser>
        <c:dLbls>
          <c:showLegendKey val="0"/>
          <c:showVal val="0"/>
          <c:showCatName val="0"/>
          <c:showSerName val="0"/>
          <c:showPercent val="0"/>
          <c:showBubbleSize val="0"/>
        </c:dLbls>
        <c:axId val="1755120928"/>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8CF0-48A2-8C9D-8752FE3939B3}"/>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8CF0-48A2-8C9D-8752FE3939B3}"/>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8CF0-48A2-8C9D-8752FE3939B3}"/>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8CF0-48A2-8C9D-8752FE3939B3}"/>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8CF0-48A2-8C9D-8752FE3939B3}"/>
            </c:ext>
          </c:extLst>
        </c:ser>
        <c:dLbls>
          <c:showLegendKey val="0"/>
          <c:showVal val="0"/>
          <c:showCatName val="0"/>
          <c:showSerName val="0"/>
          <c:showPercent val="0"/>
          <c:showBubbleSize val="0"/>
        </c:dLbls>
        <c:gapWidth val="150"/>
        <c:axId val="3"/>
        <c:axId val="4"/>
      </c:barChart>
      <c:catAx>
        <c:axId val="175512092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512092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D6-45F8-B6BF-7EA48E642F7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BAD6-45F8-B6BF-7EA48E642F79}"/>
            </c:ext>
          </c:extLst>
        </c:ser>
        <c:dLbls>
          <c:showLegendKey val="0"/>
          <c:showVal val="0"/>
          <c:showCatName val="0"/>
          <c:showSerName val="0"/>
          <c:showPercent val="0"/>
          <c:showBubbleSize val="0"/>
        </c:dLbls>
        <c:axId val="1813279696"/>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AD6-45F8-B6BF-7EA48E642F79}"/>
                </c:ext>
              </c:extLst>
            </c:dLbl>
            <c:dLbl>
              <c:idx val="1"/>
              <c:delete val="1"/>
              <c:extLst>
                <c:ext xmlns:c15="http://schemas.microsoft.com/office/drawing/2012/chart" uri="{CE6537A1-D6FC-4f65-9D91-7224C49458BB}"/>
                <c:ext xmlns:c16="http://schemas.microsoft.com/office/drawing/2014/chart" uri="{C3380CC4-5D6E-409C-BE32-E72D297353CC}">
                  <c16:uniqueId val="{00000003-BAD6-45F8-B6BF-7EA48E642F79}"/>
                </c:ext>
              </c:extLst>
            </c:dLbl>
            <c:dLbl>
              <c:idx val="2"/>
              <c:delete val="1"/>
              <c:extLst>
                <c:ext xmlns:c15="http://schemas.microsoft.com/office/drawing/2012/chart" uri="{CE6537A1-D6FC-4f65-9D91-7224C49458BB}"/>
                <c:ext xmlns:c16="http://schemas.microsoft.com/office/drawing/2014/chart" uri="{C3380CC4-5D6E-409C-BE32-E72D297353CC}">
                  <c16:uniqueId val="{00000004-BAD6-45F8-B6BF-7EA48E642F79}"/>
                </c:ext>
              </c:extLst>
            </c:dLbl>
            <c:dLbl>
              <c:idx val="3"/>
              <c:delete val="1"/>
              <c:extLst>
                <c:ext xmlns:c15="http://schemas.microsoft.com/office/drawing/2012/chart" uri="{CE6537A1-D6FC-4f65-9D91-7224C49458BB}"/>
                <c:ext xmlns:c16="http://schemas.microsoft.com/office/drawing/2014/chart" uri="{C3380CC4-5D6E-409C-BE32-E72D297353CC}">
                  <c16:uniqueId val="{00000005-BAD6-45F8-B6BF-7EA48E642F79}"/>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D6-45F8-B6BF-7EA48E642F79}"/>
                </c:ext>
              </c:extLst>
            </c:dLbl>
            <c:dLbl>
              <c:idx val="5"/>
              <c:delete val="1"/>
              <c:extLst>
                <c:ext xmlns:c15="http://schemas.microsoft.com/office/drawing/2012/chart" uri="{CE6537A1-D6FC-4f65-9D91-7224C49458BB}"/>
                <c:ext xmlns:c16="http://schemas.microsoft.com/office/drawing/2014/chart" uri="{C3380CC4-5D6E-409C-BE32-E72D297353CC}">
                  <c16:uniqueId val="{00000007-BAD6-45F8-B6BF-7EA48E642F79}"/>
                </c:ext>
              </c:extLst>
            </c:dLbl>
            <c:dLbl>
              <c:idx val="6"/>
              <c:delete val="1"/>
              <c:extLst>
                <c:ext xmlns:c15="http://schemas.microsoft.com/office/drawing/2012/chart" uri="{CE6537A1-D6FC-4f65-9D91-7224C49458BB}"/>
                <c:ext xmlns:c16="http://schemas.microsoft.com/office/drawing/2014/chart" uri="{C3380CC4-5D6E-409C-BE32-E72D297353CC}">
                  <c16:uniqueId val="{00000008-BAD6-45F8-B6BF-7EA48E642F79}"/>
                </c:ext>
              </c:extLst>
            </c:dLbl>
            <c:dLbl>
              <c:idx val="7"/>
              <c:delete val="1"/>
              <c:extLst>
                <c:ext xmlns:c15="http://schemas.microsoft.com/office/drawing/2012/chart" uri="{CE6537A1-D6FC-4f65-9D91-7224C49458BB}"/>
                <c:ext xmlns:c16="http://schemas.microsoft.com/office/drawing/2014/chart" uri="{C3380CC4-5D6E-409C-BE32-E72D297353CC}">
                  <c16:uniqueId val="{00000009-BAD6-45F8-B6BF-7EA48E642F79}"/>
                </c:ext>
              </c:extLst>
            </c:dLbl>
            <c:dLbl>
              <c:idx val="8"/>
              <c:delete val="1"/>
              <c:extLst>
                <c:ext xmlns:c15="http://schemas.microsoft.com/office/drawing/2012/chart" uri="{CE6537A1-D6FC-4f65-9D91-7224C49458BB}"/>
                <c:ext xmlns:c16="http://schemas.microsoft.com/office/drawing/2014/chart" uri="{C3380CC4-5D6E-409C-BE32-E72D297353CC}">
                  <c16:uniqueId val="{0000000A-BAD6-45F8-B6BF-7EA48E642F79}"/>
                </c:ext>
              </c:extLst>
            </c:dLbl>
            <c:dLbl>
              <c:idx val="9"/>
              <c:delete val="1"/>
              <c:extLst>
                <c:ext xmlns:c15="http://schemas.microsoft.com/office/drawing/2012/chart" uri="{CE6537A1-D6FC-4f65-9D91-7224C49458BB}"/>
                <c:ext xmlns:c16="http://schemas.microsoft.com/office/drawing/2014/chart" uri="{C3380CC4-5D6E-409C-BE32-E72D297353CC}">
                  <c16:uniqueId val="{0000000B-BAD6-45F8-B6BF-7EA48E642F79}"/>
                </c:ext>
              </c:extLst>
            </c:dLbl>
            <c:dLbl>
              <c:idx val="10"/>
              <c:delete val="1"/>
              <c:extLst>
                <c:ext xmlns:c15="http://schemas.microsoft.com/office/drawing/2012/chart" uri="{CE6537A1-D6FC-4f65-9D91-7224C49458BB}"/>
                <c:ext xmlns:c16="http://schemas.microsoft.com/office/drawing/2014/chart" uri="{C3380CC4-5D6E-409C-BE32-E72D297353CC}">
                  <c16:uniqueId val="{0000000C-BAD6-45F8-B6BF-7EA48E642F79}"/>
                </c:ext>
              </c:extLst>
            </c:dLbl>
            <c:dLbl>
              <c:idx val="11"/>
              <c:delete val="1"/>
              <c:extLst>
                <c:ext xmlns:c15="http://schemas.microsoft.com/office/drawing/2012/chart" uri="{CE6537A1-D6FC-4f65-9D91-7224C49458BB}"/>
                <c:ext xmlns:c16="http://schemas.microsoft.com/office/drawing/2014/chart" uri="{C3380CC4-5D6E-409C-BE32-E72D297353CC}">
                  <c16:uniqueId val="{0000000D-BAD6-45F8-B6BF-7EA48E642F7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BAD6-45F8-B6BF-7EA48E642F79}"/>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BAD6-45F8-B6BF-7EA48E642F79}"/>
                </c:ext>
              </c:extLst>
            </c:dLbl>
            <c:dLbl>
              <c:idx val="1"/>
              <c:delete val="1"/>
              <c:extLst>
                <c:ext xmlns:c15="http://schemas.microsoft.com/office/drawing/2012/chart" uri="{CE6537A1-D6FC-4f65-9D91-7224C49458BB}"/>
                <c:ext xmlns:c16="http://schemas.microsoft.com/office/drawing/2014/chart" uri="{C3380CC4-5D6E-409C-BE32-E72D297353CC}">
                  <c16:uniqueId val="{00000010-BAD6-45F8-B6BF-7EA48E642F79}"/>
                </c:ext>
              </c:extLst>
            </c:dLbl>
            <c:dLbl>
              <c:idx val="2"/>
              <c:delete val="1"/>
              <c:extLst>
                <c:ext xmlns:c15="http://schemas.microsoft.com/office/drawing/2012/chart" uri="{CE6537A1-D6FC-4f65-9D91-7224C49458BB}"/>
                <c:ext xmlns:c16="http://schemas.microsoft.com/office/drawing/2014/chart" uri="{C3380CC4-5D6E-409C-BE32-E72D297353CC}">
                  <c16:uniqueId val="{00000011-BAD6-45F8-B6BF-7EA48E642F79}"/>
                </c:ext>
              </c:extLst>
            </c:dLbl>
            <c:dLbl>
              <c:idx val="3"/>
              <c:delete val="1"/>
              <c:extLst>
                <c:ext xmlns:c15="http://schemas.microsoft.com/office/drawing/2012/chart" uri="{CE6537A1-D6FC-4f65-9D91-7224C49458BB}"/>
                <c:ext xmlns:c16="http://schemas.microsoft.com/office/drawing/2014/chart" uri="{C3380CC4-5D6E-409C-BE32-E72D297353CC}">
                  <c16:uniqueId val="{00000012-BAD6-45F8-B6BF-7EA48E642F79}"/>
                </c:ext>
              </c:extLst>
            </c:dLbl>
            <c:dLbl>
              <c:idx val="4"/>
              <c:delete val="1"/>
              <c:extLst>
                <c:ext xmlns:c15="http://schemas.microsoft.com/office/drawing/2012/chart" uri="{CE6537A1-D6FC-4f65-9D91-7224C49458BB}"/>
                <c:ext xmlns:c16="http://schemas.microsoft.com/office/drawing/2014/chart" uri="{C3380CC4-5D6E-409C-BE32-E72D297353CC}">
                  <c16:uniqueId val="{00000013-BAD6-45F8-B6BF-7EA48E642F79}"/>
                </c:ext>
              </c:extLst>
            </c:dLbl>
            <c:dLbl>
              <c:idx val="5"/>
              <c:delete val="1"/>
              <c:extLst>
                <c:ext xmlns:c15="http://schemas.microsoft.com/office/drawing/2012/chart" uri="{CE6537A1-D6FC-4f65-9D91-7224C49458BB}"/>
                <c:ext xmlns:c16="http://schemas.microsoft.com/office/drawing/2014/chart" uri="{C3380CC4-5D6E-409C-BE32-E72D297353CC}">
                  <c16:uniqueId val="{00000014-BAD6-45F8-B6BF-7EA48E642F79}"/>
                </c:ext>
              </c:extLst>
            </c:dLbl>
            <c:dLbl>
              <c:idx val="6"/>
              <c:delete val="1"/>
              <c:extLst>
                <c:ext xmlns:c15="http://schemas.microsoft.com/office/drawing/2012/chart" uri="{CE6537A1-D6FC-4f65-9D91-7224C49458BB}"/>
                <c:ext xmlns:c16="http://schemas.microsoft.com/office/drawing/2014/chart" uri="{C3380CC4-5D6E-409C-BE32-E72D297353CC}">
                  <c16:uniqueId val="{00000015-BAD6-45F8-B6BF-7EA48E642F79}"/>
                </c:ext>
              </c:extLst>
            </c:dLbl>
            <c:dLbl>
              <c:idx val="7"/>
              <c:delete val="1"/>
              <c:extLst>
                <c:ext xmlns:c15="http://schemas.microsoft.com/office/drawing/2012/chart" uri="{CE6537A1-D6FC-4f65-9D91-7224C49458BB}"/>
                <c:ext xmlns:c16="http://schemas.microsoft.com/office/drawing/2014/chart" uri="{C3380CC4-5D6E-409C-BE32-E72D297353CC}">
                  <c16:uniqueId val="{00000016-BAD6-45F8-B6BF-7EA48E642F79}"/>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AD6-45F8-B6BF-7EA48E642F79}"/>
                </c:ext>
              </c:extLst>
            </c:dLbl>
            <c:dLbl>
              <c:idx val="9"/>
              <c:delete val="1"/>
              <c:extLst>
                <c:ext xmlns:c15="http://schemas.microsoft.com/office/drawing/2012/chart" uri="{CE6537A1-D6FC-4f65-9D91-7224C49458BB}"/>
                <c:ext xmlns:c16="http://schemas.microsoft.com/office/drawing/2014/chart" uri="{C3380CC4-5D6E-409C-BE32-E72D297353CC}">
                  <c16:uniqueId val="{00000018-BAD6-45F8-B6BF-7EA48E642F79}"/>
                </c:ext>
              </c:extLst>
            </c:dLbl>
            <c:dLbl>
              <c:idx val="10"/>
              <c:delete val="1"/>
              <c:extLst>
                <c:ext xmlns:c15="http://schemas.microsoft.com/office/drawing/2012/chart" uri="{CE6537A1-D6FC-4f65-9D91-7224C49458BB}"/>
                <c:ext xmlns:c16="http://schemas.microsoft.com/office/drawing/2014/chart" uri="{C3380CC4-5D6E-409C-BE32-E72D297353CC}">
                  <c16:uniqueId val="{00000019-BAD6-45F8-B6BF-7EA48E642F79}"/>
                </c:ext>
              </c:extLst>
            </c:dLbl>
            <c:dLbl>
              <c:idx val="11"/>
              <c:delete val="1"/>
              <c:extLst>
                <c:ext xmlns:c15="http://schemas.microsoft.com/office/drawing/2012/chart" uri="{CE6537A1-D6FC-4f65-9D91-7224C49458BB}"/>
                <c:ext xmlns:c16="http://schemas.microsoft.com/office/drawing/2014/chart" uri="{C3380CC4-5D6E-409C-BE32-E72D297353CC}">
                  <c16:uniqueId val="{0000001A-BAD6-45F8-B6BF-7EA48E642F7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BAD6-45F8-B6BF-7EA48E642F79}"/>
            </c:ext>
          </c:extLst>
        </c:ser>
        <c:dLbls>
          <c:showLegendKey val="0"/>
          <c:showVal val="0"/>
          <c:showCatName val="0"/>
          <c:showSerName val="0"/>
          <c:showPercent val="0"/>
          <c:showBubbleSize val="0"/>
        </c:dLbls>
        <c:gapWidth val="60"/>
        <c:axId val="1813279696"/>
        <c:axId val="1"/>
      </c:barChart>
      <c:catAx>
        <c:axId val="1813279696"/>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3279696"/>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BFD-4755-A08B-A958041DED22}"/>
            </c:ext>
          </c:extLst>
        </c:ser>
        <c:dLbls>
          <c:showLegendKey val="0"/>
          <c:showVal val="0"/>
          <c:showCatName val="0"/>
          <c:showSerName val="0"/>
          <c:showPercent val="0"/>
          <c:showBubbleSize val="0"/>
        </c:dLbls>
        <c:axId val="1813280112"/>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BFD-4755-A08B-A958041DED22}"/>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BFD-4755-A08B-A958041DED22}"/>
            </c:ext>
          </c:extLst>
        </c:ser>
        <c:dLbls>
          <c:showLegendKey val="0"/>
          <c:showVal val="0"/>
          <c:showCatName val="0"/>
          <c:showSerName val="0"/>
          <c:showPercent val="0"/>
          <c:showBubbleSize val="0"/>
        </c:dLbls>
        <c:gapWidth val="30"/>
        <c:axId val="1813280112"/>
        <c:axId val="1"/>
      </c:barChart>
      <c:catAx>
        <c:axId val="1813280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328011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0-6776-4CE1-B6E2-D1347C77EF2B}"/>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76-4CE1-B6E2-D1347C77EF2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'1.Jahr-Finanzplan'!#REF!</c:f>
              <c:numCache>
                <c:formatCode>General</c:formatCode>
                <c:ptCount val="1"/>
                <c:pt idx="0">
                  <c:v>1</c:v>
                </c:pt>
              </c:numCache>
            </c:numRef>
          </c:val>
          <c:extLst>
            <c:ext xmlns:c16="http://schemas.microsoft.com/office/drawing/2014/chart" uri="{C3380CC4-5D6E-409C-BE32-E72D297353CC}">
              <c16:uniqueId val="{00000002-6776-4CE1-B6E2-D1347C77EF2B}"/>
            </c:ext>
          </c:extLst>
        </c:ser>
        <c:ser>
          <c:idx val="0"/>
          <c:order val="2"/>
          <c:spPr>
            <a:solidFill>
              <a:srgbClr val="8080FF"/>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3-6776-4CE1-B6E2-D1347C77EF2B}"/>
            </c:ext>
          </c:extLst>
        </c:ser>
        <c:ser>
          <c:idx val="9"/>
          <c:order val="3"/>
          <c:spPr>
            <a:solidFill>
              <a:srgbClr val="FF00FF"/>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4-6776-4CE1-B6E2-D1347C77EF2B}"/>
            </c:ext>
          </c:extLst>
        </c:ser>
        <c:ser>
          <c:idx val="10"/>
          <c:order val="4"/>
          <c:spPr>
            <a:solidFill>
              <a:srgbClr val="FFFF00"/>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5-6776-4CE1-B6E2-D1347C77EF2B}"/>
            </c:ext>
          </c:extLst>
        </c:ser>
        <c:dLbls>
          <c:showLegendKey val="0"/>
          <c:showVal val="0"/>
          <c:showCatName val="0"/>
          <c:showSerName val="0"/>
          <c:showPercent val="0"/>
          <c:showBubbleSize val="0"/>
        </c:dLbls>
        <c:axId val="1809667408"/>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6-6776-4CE1-B6E2-D1347C77EF2B}"/>
            </c:ext>
          </c:extLst>
        </c:ser>
        <c:ser>
          <c:idx val="4"/>
          <c:order val="6"/>
          <c:spPr>
            <a:solidFill>
              <a:srgbClr val="60008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7-6776-4CE1-B6E2-D1347C77EF2B}"/>
            </c:ext>
          </c:extLst>
        </c:ser>
        <c:ser>
          <c:idx val="6"/>
          <c:order val="7"/>
          <c:spPr>
            <a:solidFill>
              <a:srgbClr val="0080C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8-6776-4CE1-B6E2-D1347C77EF2B}"/>
            </c:ext>
          </c:extLst>
        </c:ser>
        <c:ser>
          <c:idx val="7"/>
          <c:order val="8"/>
          <c:spPr>
            <a:solidFill>
              <a:srgbClr val="C0C0FF"/>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9-6776-4CE1-B6E2-D1347C77EF2B}"/>
            </c:ext>
          </c:extLst>
        </c:ser>
        <c:ser>
          <c:idx val="8"/>
          <c:order val="9"/>
          <c:spPr>
            <a:solidFill>
              <a:srgbClr val="00008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A-6776-4CE1-B6E2-D1347C77EF2B}"/>
            </c:ext>
          </c:extLst>
        </c:ser>
        <c:dLbls>
          <c:showLegendKey val="0"/>
          <c:showVal val="0"/>
          <c:showCatName val="0"/>
          <c:showSerName val="0"/>
          <c:showPercent val="0"/>
          <c:showBubbleSize val="0"/>
        </c:dLbls>
        <c:gapWidth val="150"/>
        <c:axId val="3"/>
        <c:axId val="4"/>
      </c:barChart>
      <c:catAx>
        <c:axId val="180966740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0966740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'1.Jahr-Finanzplan'!#REF!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EA0-4F8F-A33A-8E90FC5BDF1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1-8EA0-4F8F-A33A-8E90FC5BDF18}"/>
            </c:ext>
          </c:extLst>
        </c:ser>
        <c:dLbls>
          <c:showLegendKey val="0"/>
          <c:showVal val="0"/>
          <c:showCatName val="0"/>
          <c:showSerName val="0"/>
          <c:showPercent val="0"/>
          <c:showBubbleSize val="0"/>
        </c:dLbls>
        <c:axId val="1809673648"/>
        <c:axId val="1"/>
      </c:areaChart>
      <c:barChart>
        <c:barDir val="col"/>
        <c:grouping val="clustered"/>
        <c:varyColors val="0"/>
        <c:ser>
          <c:idx val="2"/>
          <c:order val="0"/>
          <c:tx>
            <c:strRef>
              <c:f>'1.Jahr-Finanzplan'!#REF!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EA0-4F8F-A33A-8E90FC5BDF18}"/>
                </c:ext>
              </c:extLst>
            </c:dLbl>
            <c:dLbl>
              <c:idx val="1"/>
              <c:delete val="1"/>
              <c:extLst>
                <c:ext xmlns:c15="http://schemas.microsoft.com/office/drawing/2012/chart" uri="{CE6537A1-D6FC-4f65-9D91-7224C49458BB}"/>
                <c:ext xmlns:c16="http://schemas.microsoft.com/office/drawing/2014/chart" uri="{C3380CC4-5D6E-409C-BE32-E72D297353CC}">
                  <c16:uniqueId val="{00000003-8EA0-4F8F-A33A-8E90FC5BDF18}"/>
                </c:ext>
              </c:extLst>
            </c:dLbl>
            <c:dLbl>
              <c:idx val="2"/>
              <c:delete val="1"/>
              <c:extLst>
                <c:ext xmlns:c15="http://schemas.microsoft.com/office/drawing/2012/chart" uri="{CE6537A1-D6FC-4f65-9D91-7224C49458BB}"/>
                <c:ext xmlns:c16="http://schemas.microsoft.com/office/drawing/2014/chart" uri="{C3380CC4-5D6E-409C-BE32-E72D297353CC}">
                  <c16:uniqueId val="{00000004-8EA0-4F8F-A33A-8E90FC5BDF18}"/>
                </c:ext>
              </c:extLst>
            </c:dLbl>
            <c:dLbl>
              <c:idx val="3"/>
              <c:delete val="1"/>
              <c:extLst>
                <c:ext xmlns:c15="http://schemas.microsoft.com/office/drawing/2012/chart" uri="{CE6537A1-D6FC-4f65-9D91-7224C49458BB}"/>
                <c:ext xmlns:c16="http://schemas.microsoft.com/office/drawing/2014/chart" uri="{C3380CC4-5D6E-409C-BE32-E72D297353CC}">
                  <c16:uniqueId val="{00000005-8EA0-4F8F-A33A-8E90FC5BDF18}"/>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EA0-4F8F-A33A-8E90FC5BDF18}"/>
                </c:ext>
              </c:extLst>
            </c:dLbl>
            <c:dLbl>
              <c:idx val="5"/>
              <c:delete val="1"/>
              <c:extLst>
                <c:ext xmlns:c15="http://schemas.microsoft.com/office/drawing/2012/chart" uri="{CE6537A1-D6FC-4f65-9D91-7224C49458BB}"/>
                <c:ext xmlns:c16="http://schemas.microsoft.com/office/drawing/2014/chart" uri="{C3380CC4-5D6E-409C-BE32-E72D297353CC}">
                  <c16:uniqueId val="{00000007-8EA0-4F8F-A33A-8E90FC5BDF18}"/>
                </c:ext>
              </c:extLst>
            </c:dLbl>
            <c:dLbl>
              <c:idx val="6"/>
              <c:delete val="1"/>
              <c:extLst>
                <c:ext xmlns:c15="http://schemas.microsoft.com/office/drawing/2012/chart" uri="{CE6537A1-D6FC-4f65-9D91-7224C49458BB}"/>
                <c:ext xmlns:c16="http://schemas.microsoft.com/office/drawing/2014/chart" uri="{C3380CC4-5D6E-409C-BE32-E72D297353CC}">
                  <c16:uniqueId val="{00000008-8EA0-4F8F-A33A-8E90FC5BDF18}"/>
                </c:ext>
              </c:extLst>
            </c:dLbl>
            <c:dLbl>
              <c:idx val="7"/>
              <c:delete val="1"/>
              <c:extLst>
                <c:ext xmlns:c15="http://schemas.microsoft.com/office/drawing/2012/chart" uri="{CE6537A1-D6FC-4f65-9D91-7224C49458BB}"/>
                <c:ext xmlns:c16="http://schemas.microsoft.com/office/drawing/2014/chart" uri="{C3380CC4-5D6E-409C-BE32-E72D297353CC}">
                  <c16:uniqueId val="{00000009-8EA0-4F8F-A33A-8E90FC5BDF18}"/>
                </c:ext>
              </c:extLst>
            </c:dLbl>
            <c:dLbl>
              <c:idx val="8"/>
              <c:delete val="1"/>
              <c:extLst>
                <c:ext xmlns:c15="http://schemas.microsoft.com/office/drawing/2012/chart" uri="{CE6537A1-D6FC-4f65-9D91-7224C49458BB}"/>
                <c:ext xmlns:c16="http://schemas.microsoft.com/office/drawing/2014/chart" uri="{C3380CC4-5D6E-409C-BE32-E72D297353CC}">
                  <c16:uniqueId val="{0000000A-8EA0-4F8F-A33A-8E90FC5BDF18}"/>
                </c:ext>
              </c:extLst>
            </c:dLbl>
            <c:dLbl>
              <c:idx val="9"/>
              <c:delete val="1"/>
              <c:extLst>
                <c:ext xmlns:c15="http://schemas.microsoft.com/office/drawing/2012/chart" uri="{CE6537A1-D6FC-4f65-9D91-7224C49458BB}"/>
                <c:ext xmlns:c16="http://schemas.microsoft.com/office/drawing/2014/chart" uri="{C3380CC4-5D6E-409C-BE32-E72D297353CC}">
                  <c16:uniqueId val="{0000000B-8EA0-4F8F-A33A-8E90FC5BDF18}"/>
                </c:ext>
              </c:extLst>
            </c:dLbl>
            <c:dLbl>
              <c:idx val="10"/>
              <c:delete val="1"/>
              <c:extLst>
                <c:ext xmlns:c15="http://schemas.microsoft.com/office/drawing/2012/chart" uri="{CE6537A1-D6FC-4f65-9D91-7224C49458BB}"/>
                <c:ext xmlns:c16="http://schemas.microsoft.com/office/drawing/2014/chart" uri="{C3380CC4-5D6E-409C-BE32-E72D297353CC}">
                  <c16:uniqueId val="{0000000C-8EA0-4F8F-A33A-8E90FC5BDF18}"/>
                </c:ext>
              </c:extLst>
            </c:dLbl>
            <c:dLbl>
              <c:idx val="11"/>
              <c:delete val="1"/>
              <c:extLst>
                <c:ext xmlns:c15="http://schemas.microsoft.com/office/drawing/2012/chart" uri="{CE6537A1-D6FC-4f65-9D91-7224C49458BB}"/>
                <c:ext xmlns:c16="http://schemas.microsoft.com/office/drawing/2014/chart" uri="{C3380CC4-5D6E-409C-BE32-E72D297353CC}">
                  <c16:uniqueId val="{0000000D-8EA0-4F8F-A33A-8E90FC5BDF18}"/>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E-8EA0-4F8F-A33A-8E90FC5BDF18}"/>
            </c:ext>
          </c:extLst>
        </c:ser>
        <c:ser>
          <c:idx val="1"/>
          <c:order val="1"/>
          <c:tx>
            <c:strRef>
              <c:f>'1.Jahr-Finanzplan'!#REF!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8EA0-4F8F-A33A-8E90FC5BDF18}"/>
                </c:ext>
              </c:extLst>
            </c:dLbl>
            <c:dLbl>
              <c:idx val="1"/>
              <c:delete val="1"/>
              <c:extLst>
                <c:ext xmlns:c15="http://schemas.microsoft.com/office/drawing/2012/chart" uri="{CE6537A1-D6FC-4f65-9D91-7224C49458BB}"/>
                <c:ext xmlns:c16="http://schemas.microsoft.com/office/drawing/2014/chart" uri="{C3380CC4-5D6E-409C-BE32-E72D297353CC}">
                  <c16:uniqueId val="{00000010-8EA0-4F8F-A33A-8E90FC5BDF18}"/>
                </c:ext>
              </c:extLst>
            </c:dLbl>
            <c:dLbl>
              <c:idx val="2"/>
              <c:delete val="1"/>
              <c:extLst>
                <c:ext xmlns:c15="http://schemas.microsoft.com/office/drawing/2012/chart" uri="{CE6537A1-D6FC-4f65-9D91-7224C49458BB}"/>
                <c:ext xmlns:c16="http://schemas.microsoft.com/office/drawing/2014/chart" uri="{C3380CC4-5D6E-409C-BE32-E72D297353CC}">
                  <c16:uniqueId val="{00000011-8EA0-4F8F-A33A-8E90FC5BDF18}"/>
                </c:ext>
              </c:extLst>
            </c:dLbl>
            <c:dLbl>
              <c:idx val="3"/>
              <c:delete val="1"/>
              <c:extLst>
                <c:ext xmlns:c15="http://schemas.microsoft.com/office/drawing/2012/chart" uri="{CE6537A1-D6FC-4f65-9D91-7224C49458BB}"/>
                <c:ext xmlns:c16="http://schemas.microsoft.com/office/drawing/2014/chart" uri="{C3380CC4-5D6E-409C-BE32-E72D297353CC}">
                  <c16:uniqueId val="{00000012-8EA0-4F8F-A33A-8E90FC5BDF18}"/>
                </c:ext>
              </c:extLst>
            </c:dLbl>
            <c:dLbl>
              <c:idx val="4"/>
              <c:delete val="1"/>
              <c:extLst>
                <c:ext xmlns:c15="http://schemas.microsoft.com/office/drawing/2012/chart" uri="{CE6537A1-D6FC-4f65-9D91-7224C49458BB}"/>
                <c:ext xmlns:c16="http://schemas.microsoft.com/office/drawing/2014/chart" uri="{C3380CC4-5D6E-409C-BE32-E72D297353CC}">
                  <c16:uniqueId val="{00000013-8EA0-4F8F-A33A-8E90FC5BDF18}"/>
                </c:ext>
              </c:extLst>
            </c:dLbl>
            <c:dLbl>
              <c:idx val="5"/>
              <c:delete val="1"/>
              <c:extLst>
                <c:ext xmlns:c15="http://schemas.microsoft.com/office/drawing/2012/chart" uri="{CE6537A1-D6FC-4f65-9D91-7224C49458BB}"/>
                <c:ext xmlns:c16="http://schemas.microsoft.com/office/drawing/2014/chart" uri="{C3380CC4-5D6E-409C-BE32-E72D297353CC}">
                  <c16:uniqueId val="{00000014-8EA0-4F8F-A33A-8E90FC5BDF18}"/>
                </c:ext>
              </c:extLst>
            </c:dLbl>
            <c:dLbl>
              <c:idx val="6"/>
              <c:delete val="1"/>
              <c:extLst>
                <c:ext xmlns:c15="http://schemas.microsoft.com/office/drawing/2012/chart" uri="{CE6537A1-D6FC-4f65-9D91-7224C49458BB}"/>
                <c:ext xmlns:c16="http://schemas.microsoft.com/office/drawing/2014/chart" uri="{C3380CC4-5D6E-409C-BE32-E72D297353CC}">
                  <c16:uniqueId val="{00000015-8EA0-4F8F-A33A-8E90FC5BDF18}"/>
                </c:ext>
              </c:extLst>
            </c:dLbl>
            <c:dLbl>
              <c:idx val="7"/>
              <c:delete val="1"/>
              <c:extLst>
                <c:ext xmlns:c15="http://schemas.microsoft.com/office/drawing/2012/chart" uri="{CE6537A1-D6FC-4f65-9D91-7224C49458BB}"/>
                <c:ext xmlns:c16="http://schemas.microsoft.com/office/drawing/2014/chart" uri="{C3380CC4-5D6E-409C-BE32-E72D297353CC}">
                  <c16:uniqueId val="{00000016-8EA0-4F8F-A33A-8E90FC5BDF18}"/>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EA0-4F8F-A33A-8E90FC5BDF18}"/>
                </c:ext>
              </c:extLst>
            </c:dLbl>
            <c:dLbl>
              <c:idx val="9"/>
              <c:delete val="1"/>
              <c:extLst>
                <c:ext xmlns:c15="http://schemas.microsoft.com/office/drawing/2012/chart" uri="{CE6537A1-D6FC-4f65-9D91-7224C49458BB}"/>
                <c:ext xmlns:c16="http://schemas.microsoft.com/office/drawing/2014/chart" uri="{C3380CC4-5D6E-409C-BE32-E72D297353CC}">
                  <c16:uniqueId val="{00000018-8EA0-4F8F-A33A-8E90FC5BDF18}"/>
                </c:ext>
              </c:extLst>
            </c:dLbl>
            <c:dLbl>
              <c:idx val="10"/>
              <c:delete val="1"/>
              <c:extLst>
                <c:ext xmlns:c15="http://schemas.microsoft.com/office/drawing/2012/chart" uri="{CE6537A1-D6FC-4f65-9D91-7224C49458BB}"/>
                <c:ext xmlns:c16="http://schemas.microsoft.com/office/drawing/2014/chart" uri="{C3380CC4-5D6E-409C-BE32-E72D297353CC}">
                  <c16:uniqueId val="{00000019-8EA0-4F8F-A33A-8E90FC5BDF18}"/>
                </c:ext>
              </c:extLst>
            </c:dLbl>
            <c:dLbl>
              <c:idx val="11"/>
              <c:delete val="1"/>
              <c:extLst>
                <c:ext xmlns:c15="http://schemas.microsoft.com/office/drawing/2012/chart" uri="{CE6537A1-D6FC-4f65-9D91-7224C49458BB}"/>
                <c:ext xmlns:c16="http://schemas.microsoft.com/office/drawing/2014/chart" uri="{C3380CC4-5D6E-409C-BE32-E72D297353CC}">
                  <c16:uniqueId val="{0000001A-8EA0-4F8F-A33A-8E90FC5BDF18}"/>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1B-8EA0-4F8F-A33A-8E90FC5BDF18}"/>
            </c:ext>
          </c:extLst>
        </c:ser>
        <c:dLbls>
          <c:showLegendKey val="0"/>
          <c:showVal val="0"/>
          <c:showCatName val="0"/>
          <c:showSerName val="0"/>
          <c:showPercent val="0"/>
          <c:showBubbleSize val="0"/>
        </c:dLbls>
        <c:gapWidth val="60"/>
        <c:axId val="1809673648"/>
        <c:axId val="1"/>
      </c:barChart>
      <c:catAx>
        <c:axId val="1809673648"/>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0967364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'1.Jahr-Finanzplan'!#REF!</c:f>
              <c:strCache>
                <c:ptCount val="1"/>
                <c:pt idx="0">
                  <c:v>#BEZUG!</c:v>
                </c:pt>
              </c:strCache>
            </c:strRef>
          </c:tx>
          <c:spPr>
            <a:solidFill>
              <a:srgbClr val="00FF00"/>
            </a:solidFill>
            <a:ln w="12700">
              <a:solidFill>
                <a:srgbClr val="000000"/>
              </a:solidFill>
              <a:prstDash val="solid"/>
            </a:ln>
          </c:spPr>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0-C9C9-45D9-981E-98ED5C601EB4}"/>
            </c:ext>
          </c:extLst>
        </c:ser>
        <c:dLbls>
          <c:showLegendKey val="0"/>
          <c:showVal val="0"/>
          <c:showCatName val="0"/>
          <c:showSerName val="0"/>
          <c:showPercent val="0"/>
          <c:showBubbleSize val="0"/>
        </c:dLbls>
        <c:axId val="1809670320"/>
        <c:axId val="1"/>
      </c:areaChart>
      <c:barChart>
        <c:barDir val="col"/>
        <c:grouping val="clustered"/>
        <c:varyColors val="0"/>
        <c:ser>
          <c:idx val="0"/>
          <c:order val="0"/>
          <c:tx>
            <c:strRef>
              <c:f>'1.Jahr-Finanzplan'!#REF!</c:f>
              <c:strCache>
                <c:ptCount val="1"/>
                <c:pt idx="0">
                  <c:v>#BEZUG!</c:v>
                </c:pt>
              </c:strCache>
            </c:strRef>
          </c:tx>
          <c:spPr>
            <a:solidFill>
              <a:srgbClr val="8080FF"/>
            </a:solidFill>
            <a:ln w="12700">
              <a:solidFill>
                <a:srgbClr val="000000"/>
              </a:solidFill>
              <a:prstDash val="solid"/>
            </a:ln>
          </c:spPr>
          <c:invertIfNegative val="0"/>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1-C9C9-45D9-981E-98ED5C601EB4}"/>
            </c:ext>
          </c:extLst>
        </c:ser>
        <c:ser>
          <c:idx val="1"/>
          <c:order val="1"/>
          <c:tx>
            <c:strRef>
              <c:f>'1.Jahr-Finanzplan'!#REF!</c:f>
              <c:strCache>
                <c:ptCount val="1"/>
                <c:pt idx="0">
                  <c:v>#BEZUG!</c:v>
                </c:pt>
              </c:strCache>
            </c:strRef>
          </c:tx>
          <c:spPr>
            <a:solidFill>
              <a:srgbClr val="FF0000"/>
            </a:solidFill>
            <a:ln w="12700">
              <a:solidFill>
                <a:srgbClr val="000000"/>
              </a:solidFill>
              <a:prstDash val="solid"/>
            </a:ln>
          </c:spPr>
          <c:invertIfNegative val="0"/>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2-C9C9-45D9-981E-98ED5C601EB4}"/>
            </c:ext>
          </c:extLst>
        </c:ser>
        <c:dLbls>
          <c:showLegendKey val="0"/>
          <c:showVal val="0"/>
          <c:showCatName val="0"/>
          <c:showSerName val="0"/>
          <c:showPercent val="0"/>
          <c:showBubbleSize val="0"/>
        </c:dLbls>
        <c:gapWidth val="30"/>
        <c:axId val="1809670320"/>
        <c:axId val="1"/>
      </c:barChart>
      <c:catAx>
        <c:axId val="1809670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0967032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16DD-4075-B2C8-8A822D98B6E6}"/>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DD-4075-B2C8-8A822D98B6E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16DD-4075-B2C8-8A822D98B6E6}"/>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16DD-4075-B2C8-8A822D98B6E6}"/>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16DD-4075-B2C8-8A822D98B6E6}"/>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16DD-4075-B2C8-8A822D98B6E6}"/>
            </c:ext>
          </c:extLst>
        </c:ser>
        <c:dLbls>
          <c:showLegendKey val="0"/>
          <c:showVal val="0"/>
          <c:showCatName val="0"/>
          <c:showSerName val="0"/>
          <c:showPercent val="0"/>
          <c:showBubbleSize val="0"/>
        </c:dLbls>
        <c:axId val="1764286640"/>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16DD-4075-B2C8-8A822D98B6E6}"/>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16DD-4075-B2C8-8A822D98B6E6}"/>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16DD-4075-B2C8-8A822D98B6E6}"/>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6DD-4075-B2C8-8A822D98B6E6}"/>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6DD-4075-B2C8-8A822D98B6E6}"/>
            </c:ext>
          </c:extLst>
        </c:ser>
        <c:dLbls>
          <c:showLegendKey val="0"/>
          <c:showVal val="0"/>
          <c:showCatName val="0"/>
          <c:showSerName val="0"/>
          <c:showPercent val="0"/>
          <c:showBubbleSize val="0"/>
        </c:dLbls>
        <c:gapWidth val="150"/>
        <c:axId val="3"/>
        <c:axId val="4"/>
      </c:barChart>
      <c:catAx>
        <c:axId val="1764286640"/>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64286640"/>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0-A1D2-402F-99F8-46DC4DEE7E8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D2-402F-99F8-46DC4DEE7E8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2-A1D2-402F-99F8-46DC4DEE7E8F}"/>
            </c:ext>
          </c:extLst>
        </c:ser>
        <c:ser>
          <c:idx val="0"/>
          <c:order val="2"/>
          <c:spPr>
            <a:solidFill>
              <a:srgbClr val="808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3-A1D2-402F-99F8-46DC4DEE7E8F}"/>
            </c:ext>
          </c:extLst>
        </c:ser>
        <c:ser>
          <c:idx val="9"/>
          <c:order val="3"/>
          <c:spPr>
            <a:solidFill>
              <a:srgbClr val="FF0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4-A1D2-402F-99F8-46DC4DEE7E8F}"/>
            </c:ext>
          </c:extLst>
        </c:ser>
        <c:ser>
          <c:idx val="10"/>
          <c:order val="4"/>
          <c:spPr>
            <a:solidFill>
              <a:srgbClr val="FFFF0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5-A1D2-402F-99F8-46DC4DEE7E8F}"/>
            </c:ext>
          </c:extLst>
        </c:ser>
        <c:dLbls>
          <c:showLegendKey val="0"/>
          <c:showVal val="0"/>
          <c:showCatName val="0"/>
          <c:showSerName val="0"/>
          <c:showPercent val="0"/>
          <c:showBubbleSize val="0"/>
        </c:dLbls>
        <c:axId val="1764294128"/>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6-A1D2-402F-99F8-46DC4DEE7E8F}"/>
            </c:ext>
          </c:extLst>
        </c:ser>
        <c:ser>
          <c:idx val="4"/>
          <c:order val="6"/>
          <c:spPr>
            <a:solidFill>
              <a:srgbClr val="6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7-A1D2-402F-99F8-46DC4DEE7E8F}"/>
            </c:ext>
          </c:extLst>
        </c:ser>
        <c:ser>
          <c:idx val="6"/>
          <c:order val="7"/>
          <c:spPr>
            <a:solidFill>
              <a:srgbClr val="0080C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8-A1D2-402F-99F8-46DC4DEE7E8F}"/>
            </c:ext>
          </c:extLst>
        </c:ser>
        <c:ser>
          <c:idx val="7"/>
          <c:order val="8"/>
          <c:spPr>
            <a:solidFill>
              <a:srgbClr val="C0C0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9-A1D2-402F-99F8-46DC4DEE7E8F}"/>
            </c:ext>
          </c:extLst>
        </c:ser>
        <c:ser>
          <c:idx val="8"/>
          <c:order val="9"/>
          <c:spPr>
            <a:solidFill>
              <a:srgbClr val="0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A-A1D2-402F-99F8-46DC4DEE7E8F}"/>
            </c:ext>
          </c:extLst>
        </c:ser>
        <c:dLbls>
          <c:showLegendKey val="0"/>
          <c:showVal val="0"/>
          <c:showCatName val="0"/>
          <c:showSerName val="0"/>
          <c:showPercent val="0"/>
          <c:showBubbleSize val="0"/>
        </c:dLbls>
        <c:gapWidth val="150"/>
        <c:axId val="3"/>
        <c:axId val="4"/>
      </c:barChart>
      <c:catAx>
        <c:axId val="176429412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6429412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v>#BEZUG!</c:v>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66-44F9-8D54-EE31D3C9DB1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BA66-44F9-8D54-EE31D3C9DB1D}"/>
            </c:ext>
          </c:extLst>
        </c:ser>
        <c:dLbls>
          <c:showLegendKey val="0"/>
          <c:showVal val="0"/>
          <c:showCatName val="0"/>
          <c:showSerName val="0"/>
          <c:showPercent val="0"/>
          <c:showBubbleSize val="0"/>
        </c:dLbls>
        <c:axId val="1755017088"/>
        <c:axId val="1"/>
      </c:areaChart>
      <c:barChart>
        <c:barDir val="col"/>
        <c:grouping val="clustered"/>
        <c:varyColors val="0"/>
        <c:ser>
          <c:idx val="2"/>
          <c:order val="0"/>
          <c:tx>
            <c:v>#BEZUG!</c:v>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A66-44F9-8D54-EE31D3C9DB1D}"/>
                </c:ext>
              </c:extLst>
            </c:dLbl>
            <c:dLbl>
              <c:idx val="1"/>
              <c:delete val="1"/>
              <c:extLst>
                <c:ext xmlns:c15="http://schemas.microsoft.com/office/drawing/2012/chart" uri="{CE6537A1-D6FC-4f65-9D91-7224C49458BB}"/>
                <c:ext xmlns:c16="http://schemas.microsoft.com/office/drawing/2014/chart" uri="{C3380CC4-5D6E-409C-BE32-E72D297353CC}">
                  <c16:uniqueId val="{00000003-BA66-44F9-8D54-EE31D3C9DB1D}"/>
                </c:ext>
              </c:extLst>
            </c:dLbl>
            <c:dLbl>
              <c:idx val="2"/>
              <c:delete val="1"/>
              <c:extLst>
                <c:ext xmlns:c15="http://schemas.microsoft.com/office/drawing/2012/chart" uri="{CE6537A1-D6FC-4f65-9D91-7224C49458BB}"/>
                <c:ext xmlns:c16="http://schemas.microsoft.com/office/drawing/2014/chart" uri="{C3380CC4-5D6E-409C-BE32-E72D297353CC}">
                  <c16:uniqueId val="{00000004-BA66-44F9-8D54-EE31D3C9DB1D}"/>
                </c:ext>
              </c:extLst>
            </c:dLbl>
            <c:dLbl>
              <c:idx val="3"/>
              <c:delete val="1"/>
              <c:extLst>
                <c:ext xmlns:c15="http://schemas.microsoft.com/office/drawing/2012/chart" uri="{CE6537A1-D6FC-4f65-9D91-7224C49458BB}"/>
                <c:ext xmlns:c16="http://schemas.microsoft.com/office/drawing/2014/chart" uri="{C3380CC4-5D6E-409C-BE32-E72D297353CC}">
                  <c16:uniqueId val="{00000005-BA66-44F9-8D54-EE31D3C9DB1D}"/>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66-44F9-8D54-EE31D3C9DB1D}"/>
                </c:ext>
              </c:extLst>
            </c:dLbl>
            <c:dLbl>
              <c:idx val="5"/>
              <c:delete val="1"/>
              <c:extLst>
                <c:ext xmlns:c15="http://schemas.microsoft.com/office/drawing/2012/chart" uri="{CE6537A1-D6FC-4f65-9D91-7224C49458BB}"/>
                <c:ext xmlns:c16="http://schemas.microsoft.com/office/drawing/2014/chart" uri="{C3380CC4-5D6E-409C-BE32-E72D297353CC}">
                  <c16:uniqueId val="{00000007-BA66-44F9-8D54-EE31D3C9DB1D}"/>
                </c:ext>
              </c:extLst>
            </c:dLbl>
            <c:dLbl>
              <c:idx val="6"/>
              <c:delete val="1"/>
              <c:extLst>
                <c:ext xmlns:c15="http://schemas.microsoft.com/office/drawing/2012/chart" uri="{CE6537A1-D6FC-4f65-9D91-7224C49458BB}"/>
                <c:ext xmlns:c16="http://schemas.microsoft.com/office/drawing/2014/chart" uri="{C3380CC4-5D6E-409C-BE32-E72D297353CC}">
                  <c16:uniqueId val="{00000008-BA66-44F9-8D54-EE31D3C9DB1D}"/>
                </c:ext>
              </c:extLst>
            </c:dLbl>
            <c:dLbl>
              <c:idx val="7"/>
              <c:delete val="1"/>
              <c:extLst>
                <c:ext xmlns:c15="http://schemas.microsoft.com/office/drawing/2012/chart" uri="{CE6537A1-D6FC-4f65-9D91-7224C49458BB}"/>
                <c:ext xmlns:c16="http://schemas.microsoft.com/office/drawing/2014/chart" uri="{C3380CC4-5D6E-409C-BE32-E72D297353CC}">
                  <c16:uniqueId val="{00000009-BA66-44F9-8D54-EE31D3C9DB1D}"/>
                </c:ext>
              </c:extLst>
            </c:dLbl>
            <c:dLbl>
              <c:idx val="8"/>
              <c:delete val="1"/>
              <c:extLst>
                <c:ext xmlns:c15="http://schemas.microsoft.com/office/drawing/2012/chart" uri="{CE6537A1-D6FC-4f65-9D91-7224C49458BB}"/>
                <c:ext xmlns:c16="http://schemas.microsoft.com/office/drawing/2014/chart" uri="{C3380CC4-5D6E-409C-BE32-E72D297353CC}">
                  <c16:uniqueId val="{0000000A-BA66-44F9-8D54-EE31D3C9DB1D}"/>
                </c:ext>
              </c:extLst>
            </c:dLbl>
            <c:dLbl>
              <c:idx val="9"/>
              <c:delete val="1"/>
              <c:extLst>
                <c:ext xmlns:c15="http://schemas.microsoft.com/office/drawing/2012/chart" uri="{CE6537A1-D6FC-4f65-9D91-7224C49458BB}"/>
                <c:ext xmlns:c16="http://schemas.microsoft.com/office/drawing/2014/chart" uri="{C3380CC4-5D6E-409C-BE32-E72D297353CC}">
                  <c16:uniqueId val="{0000000B-BA66-44F9-8D54-EE31D3C9DB1D}"/>
                </c:ext>
              </c:extLst>
            </c:dLbl>
            <c:dLbl>
              <c:idx val="10"/>
              <c:delete val="1"/>
              <c:extLst>
                <c:ext xmlns:c15="http://schemas.microsoft.com/office/drawing/2012/chart" uri="{CE6537A1-D6FC-4f65-9D91-7224C49458BB}"/>
                <c:ext xmlns:c16="http://schemas.microsoft.com/office/drawing/2014/chart" uri="{C3380CC4-5D6E-409C-BE32-E72D297353CC}">
                  <c16:uniqueId val="{0000000C-BA66-44F9-8D54-EE31D3C9DB1D}"/>
                </c:ext>
              </c:extLst>
            </c:dLbl>
            <c:dLbl>
              <c:idx val="11"/>
              <c:delete val="1"/>
              <c:extLst>
                <c:ext xmlns:c15="http://schemas.microsoft.com/office/drawing/2012/chart" uri="{CE6537A1-D6FC-4f65-9D91-7224C49458BB}"/>
                <c:ext xmlns:c16="http://schemas.microsoft.com/office/drawing/2014/chart" uri="{C3380CC4-5D6E-409C-BE32-E72D297353CC}">
                  <c16:uniqueId val="{0000000D-BA66-44F9-8D54-EE31D3C9DB1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BA66-44F9-8D54-EE31D3C9DB1D}"/>
            </c:ext>
          </c:extLst>
        </c:ser>
        <c:ser>
          <c:idx val="1"/>
          <c:order val="1"/>
          <c:tx>
            <c:v>#BEZUG!</c:v>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BA66-44F9-8D54-EE31D3C9DB1D}"/>
                </c:ext>
              </c:extLst>
            </c:dLbl>
            <c:dLbl>
              <c:idx val="1"/>
              <c:delete val="1"/>
              <c:extLst>
                <c:ext xmlns:c15="http://schemas.microsoft.com/office/drawing/2012/chart" uri="{CE6537A1-D6FC-4f65-9D91-7224C49458BB}"/>
                <c:ext xmlns:c16="http://schemas.microsoft.com/office/drawing/2014/chart" uri="{C3380CC4-5D6E-409C-BE32-E72D297353CC}">
                  <c16:uniqueId val="{00000010-BA66-44F9-8D54-EE31D3C9DB1D}"/>
                </c:ext>
              </c:extLst>
            </c:dLbl>
            <c:dLbl>
              <c:idx val="2"/>
              <c:delete val="1"/>
              <c:extLst>
                <c:ext xmlns:c15="http://schemas.microsoft.com/office/drawing/2012/chart" uri="{CE6537A1-D6FC-4f65-9D91-7224C49458BB}"/>
                <c:ext xmlns:c16="http://schemas.microsoft.com/office/drawing/2014/chart" uri="{C3380CC4-5D6E-409C-BE32-E72D297353CC}">
                  <c16:uniqueId val="{00000011-BA66-44F9-8D54-EE31D3C9DB1D}"/>
                </c:ext>
              </c:extLst>
            </c:dLbl>
            <c:dLbl>
              <c:idx val="3"/>
              <c:delete val="1"/>
              <c:extLst>
                <c:ext xmlns:c15="http://schemas.microsoft.com/office/drawing/2012/chart" uri="{CE6537A1-D6FC-4f65-9D91-7224C49458BB}"/>
                <c:ext xmlns:c16="http://schemas.microsoft.com/office/drawing/2014/chart" uri="{C3380CC4-5D6E-409C-BE32-E72D297353CC}">
                  <c16:uniqueId val="{00000012-BA66-44F9-8D54-EE31D3C9DB1D}"/>
                </c:ext>
              </c:extLst>
            </c:dLbl>
            <c:dLbl>
              <c:idx val="4"/>
              <c:delete val="1"/>
              <c:extLst>
                <c:ext xmlns:c15="http://schemas.microsoft.com/office/drawing/2012/chart" uri="{CE6537A1-D6FC-4f65-9D91-7224C49458BB}"/>
                <c:ext xmlns:c16="http://schemas.microsoft.com/office/drawing/2014/chart" uri="{C3380CC4-5D6E-409C-BE32-E72D297353CC}">
                  <c16:uniqueId val="{00000013-BA66-44F9-8D54-EE31D3C9DB1D}"/>
                </c:ext>
              </c:extLst>
            </c:dLbl>
            <c:dLbl>
              <c:idx val="5"/>
              <c:delete val="1"/>
              <c:extLst>
                <c:ext xmlns:c15="http://schemas.microsoft.com/office/drawing/2012/chart" uri="{CE6537A1-D6FC-4f65-9D91-7224C49458BB}"/>
                <c:ext xmlns:c16="http://schemas.microsoft.com/office/drawing/2014/chart" uri="{C3380CC4-5D6E-409C-BE32-E72D297353CC}">
                  <c16:uniqueId val="{00000014-BA66-44F9-8D54-EE31D3C9DB1D}"/>
                </c:ext>
              </c:extLst>
            </c:dLbl>
            <c:dLbl>
              <c:idx val="6"/>
              <c:delete val="1"/>
              <c:extLst>
                <c:ext xmlns:c15="http://schemas.microsoft.com/office/drawing/2012/chart" uri="{CE6537A1-D6FC-4f65-9D91-7224C49458BB}"/>
                <c:ext xmlns:c16="http://schemas.microsoft.com/office/drawing/2014/chart" uri="{C3380CC4-5D6E-409C-BE32-E72D297353CC}">
                  <c16:uniqueId val="{00000015-BA66-44F9-8D54-EE31D3C9DB1D}"/>
                </c:ext>
              </c:extLst>
            </c:dLbl>
            <c:dLbl>
              <c:idx val="7"/>
              <c:delete val="1"/>
              <c:extLst>
                <c:ext xmlns:c15="http://schemas.microsoft.com/office/drawing/2012/chart" uri="{CE6537A1-D6FC-4f65-9D91-7224C49458BB}"/>
                <c:ext xmlns:c16="http://schemas.microsoft.com/office/drawing/2014/chart" uri="{C3380CC4-5D6E-409C-BE32-E72D297353CC}">
                  <c16:uniqueId val="{00000016-BA66-44F9-8D54-EE31D3C9DB1D}"/>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A66-44F9-8D54-EE31D3C9DB1D}"/>
                </c:ext>
              </c:extLst>
            </c:dLbl>
            <c:dLbl>
              <c:idx val="9"/>
              <c:delete val="1"/>
              <c:extLst>
                <c:ext xmlns:c15="http://schemas.microsoft.com/office/drawing/2012/chart" uri="{CE6537A1-D6FC-4f65-9D91-7224C49458BB}"/>
                <c:ext xmlns:c16="http://schemas.microsoft.com/office/drawing/2014/chart" uri="{C3380CC4-5D6E-409C-BE32-E72D297353CC}">
                  <c16:uniqueId val="{00000018-BA66-44F9-8D54-EE31D3C9DB1D}"/>
                </c:ext>
              </c:extLst>
            </c:dLbl>
            <c:dLbl>
              <c:idx val="10"/>
              <c:delete val="1"/>
              <c:extLst>
                <c:ext xmlns:c15="http://schemas.microsoft.com/office/drawing/2012/chart" uri="{CE6537A1-D6FC-4f65-9D91-7224C49458BB}"/>
                <c:ext xmlns:c16="http://schemas.microsoft.com/office/drawing/2014/chart" uri="{C3380CC4-5D6E-409C-BE32-E72D297353CC}">
                  <c16:uniqueId val="{00000019-BA66-44F9-8D54-EE31D3C9DB1D}"/>
                </c:ext>
              </c:extLst>
            </c:dLbl>
            <c:dLbl>
              <c:idx val="11"/>
              <c:delete val="1"/>
              <c:extLst>
                <c:ext xmlns:c15="http://schemas.microsoft.com/office/drawing/2012/chart" uri="{CE6537A1-D6FC-4f65-9D91-7224C49458BB}"/>
                <c:ext xmlns:c16="http://schemas.microsoft.com/office/drawing/2014/chart" uri="{C3380CC4-5D6E-409C-BE32-E72D297353CC}">
                  <c16:uniqueId val="{0000001A-BA66-44F9-8D54-EE31D3C9DB1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1B-BA66-44F9-8D54-EE31D3C9DB1D}"/>
            </c:ext>
          </c:extLst>
        </c:ser>
        <c:dLbls>
          <c:showLegendKey val="0"/>
          <c:showVal val="0"/>
          <c:showCatName val="0"/>
          <c:showSerName val="0"/>
          <c:showPercent val="0"/>
          <c:showBubbleSize val="0"/>
        </c:dLbls>
        <c:gapWidth val="60"/>
        <c:axId val="1755017088"/>
        <c:axId val="1"/>
      </c:barChart>
      <c:catAx>
        <c:axId val="1755017088"/>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501708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v>#BEZUG!</c:v>
          </c:tx>
          <c:spPr>
            <a:solidFill>
              <a:srgbClr val="00FF00"/>
            </a:solidFill>
            <a:ln w="12700">
              <a:solidFill>
                <a:srgbClr val="000000"/>
              </a:solidFill>
              <a:prstDash val="solid"/>
            </a:ln>
          </c:spPr>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154B-4AC7-A971-EEFD37960C79}"/>
            </c:ext>
          </c:extLst>
        </c:ser>
        <c:dLbls>
          <c:showLegendKey val="0"/>
          <c:showVal val="0"/>
          <c:showCatName val="0"/>
          <c:showSerName val="0"/>
          <c:showPercent val="0"/>
          <c:showBubbleSize val="0"/>
        </c:dLbls>
        <c:axId val="1755018336"/>
        <c:axId val="1"/>
      </c:areaChart>
      <c:barChart>
        <c:barDir val="col"/>
        <c:grouping val="clustered"/>
        <c:varyColors val="0"/>
        <c:ser>
          <c:idx val="0"/>
          <c:order val="0"/>
          <c:tx>
            <c:v>#BEZUG!</c:v>
          </c:tx>
          <c:spPr>
            <a:solidFill>
              <a:srgbClr val="8080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154B-4AC7-A971-EEFD37960C79}"/>
            </c:ext>
          </c:extLst>
        </c:ser>
        <c:ser>
          <c:idx val="1"/>
          <c:order val="1"/>
          <c:tx>
            <c:v>#BEZUG!</c:v>
          </c:tx>
          <c:spPr>
            <a:solidFill>
              <a:srgbClr val="FF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154B-4AC7-A971-EEFD37960C79}"/>
            </c:ext>
          </c:extLst>
        </c:ser>
        <c:dLbls>
          <c:showLegendKey val="0"/>
          <c:showVal val="0"/>
          <c:showCatName val="0"/>
          <c:showSerName val="0"/>
          <c:showPercent val="0"/>
          <c:showBubbleSize val="0"/>
        </c:dLbls>
        <c:gapWidth val="30"/>
        <c:axId val="1755018336"/>
        <c:axId val="1"/>
      </c:barChart>
      <c:catAx>
        <c:axId val="1755018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501833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CH" sz="1200" b="1" i="0" baseline="0">
                <a:latin typeface="Calibri" pitchFamily="34" charset="0"/>
              </a:rPr>
              <a:t>1. Jahr  (mit Factoring)</a:t>
            </a:r>
          </a:p>
        </c:rich>
      </c:tx>
      <c:overlay val="0"/>
    </c:title>
    <c:autoTitleDeleted val="0"/>
    <c:plotArea>
      <c:layout/>
      <c:areaChart>
        <c:grouping val="stacked"/>
        <c:varyColors val="0"/>
        <c:ser>
          <c:idx val="2"/>
          <c:order val="2"/>
          <c:tx>
            <c:strRef>
              <c:f>'1.Jahr-Finanzplan'!$A$60</c:f>
              <c:strCache>
                <c:ptCount val="1"/>
                <c:pt idx="0">
                  <c:v>Saldo Bank</c:v>
                </c:pt>
              </c:strCache>
            </c:strRef>
          </c:tx>
          <c:spPr>
            <a:solidFill>
              <a:srgbClr val="00FF00"/>
            </a:solidFill>
            <a:ln w="12700">
              <a:solidFill>
                <a:srgbClr val="000000"/>
              </a:solidFill>
              <a:prstDash val="solid"/>
            </a:ln>
          </c:spPr>
          <c:val>
            <c:numRef>
              <c:f>'1.Jahr-Finanzplan'!$C$60:$N$60</c:f>
              <c:numCache>
                <c:formatCode>#,##0</c:formatCode>
                <c:ptCount val="12"/>
                <c:pt idx="0">
                  <c:v>17555.251433333353</c:v>
                </c:pt>
                <c:pt idx="1">
                  <c:v>-7648.3031333333192</c:v>
                </c:pt>
                <c:pt idx="2">
                  <c:v>-10558.472839999989</c:v>
                </c:pt>
                <c:pt idx="3">
                  <c:v>-44105.876126666648</c:v>
                </c:pt>
                <c:pt idx="4">
                  <c:v>-38515.945543333284</c:v>
                </c:pt>
                <c:pt idx="5">
                  <c:v>9960.8026650000447</c:v>
                </c:pt>
                <c:pt idx="6">
                  <c:v>17617.752598333369</c:v>
                </c:pt>
                <c:pt idx="7">
                  <c:v>32440.64858166673</c:v>
                </c:pt>
                <c:pt idx="8">
                  <c:v>111009.21035250014</c:v>
                </c:pt>
                <c:pt idx="9">
                  <c:v>142165.76193583346</c:v>
                </c:pt>
                <c:pt idx="10">
                  <c:v>158044.42281916679</c:v>
                </c:pt>
                <c:pt idx="11">
                  <c:v>250226.91806750017</c:v>
                </c:pt>
              </c:numCache>
            </c:numRef>
          </c:val>
          <c:extLst>
            <c:ext xmlns:c16="http://schemas.microsoft.com/office/drawing/2014/chart" uri="{C3380CC4-5D6E-409C-BE32-E72D297353CC}">
              <c16:uniqueId val="{00000000-627A-45F3-A09A-99A7AA5DDE2A}"/>
            </c:ext>
          </c:extLst>
        </c:ser>
        <c:dLbls>
          <c:showLegendKey val="0"/>
          <c:showVal val="0"/>
          <c:showCatName val="0"/>
          <c:showSerName val="0"/>
          <c:showPercent val="0"/>
          <c:showBubbleSize val="0"/>
        </c:dLbls>
        <c:axId val="1755020000"/>
        <c:axId val="1"/>
      </c:areaChart>
      <c:barChart>
        <c:barDir val="col"/>
        <c:grouping val="clustered"/>
        <c:varyColors val="0"/>
        <c:ser>
          <c:idx val="0"/>
          <c:order val="0"/>
          <c:tx>
            <c:strRef>
              <c:f>'1.Jahr-Finanzplan'!$A$54</c:f>
              <c:strCache>
                <c:ptCount val="1"/>
                <c:pt idx="0">
                  <c:v>Nettogewinn</c:v>
                </c:pt>
              </c:strCache>
            </c:strRef>
          </c:tx>
          <c:spPr>
            <a:solidFill>
              <a:srgbClr val="8080FF"/>
            </a:solidFill>
            <a:ln w="12700">
              <a:solidFill>
                <a:srgbClr val="000000"/>
              </a:solidFill>
              <a:prstDash val="solid"/>
            </a:ln>
          </c:spPr>
          <c:invertIfNegative val="0"/>
          <c:val>
            <c:numRef>
              <c:f>'1.Jahr-Finanzplan'!$C$54:$N$54</c:f>
              <c:numCache>
                <c:formatCode>_ * #,##0_ ;_ * \-#,##0_ ;_ * "-"??_ ;_ @_ </c:formatCode>
                <c:ptCount val="12"/>
                <c:pt idx="0">
                  <c:v>-5352.25</c:v>
                </c:pt>
                <c:pt idx="1">
                  <c:v>-4375.25</c:v>
                </c:pt>
                <c:pt idx="2">
                  <c:v>1486.7750000000087</c:v>
                </c:pt>
                <c:pt idx="3">
                  <c:v>6405.9499999999971</c:v>
                </c:pt>
                <c:pt idx="4">
                  <c:v>25808.125</c:v>
                </c:pt>
                <c:pt idx="5">
                  <c:v>36359.4375</c:v>
                </c:pt>
                <c:pt idx="6">
                  <c:v>24943.5</c:v>
                </c:pt>
                <c:pt idx="7">
                  <c:v>32983.625</c:v>
                </c:pt>
                <c:pt idx="8">
                  <c:v>49401.96875</c:v>
                </c:pt>
                <c:pt idx="9">
                  <c:v>35504.125</c:v>
                </c:pt>
                <c:pt idx="10">
                  <c:v>34294.125</c:v>
                </c:pt>
                <c:pt idx="11">
                  <c:v>51895.6875</c:v>
                </c:pt>
              </c:numCache>
            </c:numRef>
          </c:val>
          <c:extLst>
            <c:ext xmlns:c16="http://schemas.microsoft.com/office/drawing/2014/chart" uri="{C3380CC4-5D6E-409C-BE32-E72D297353CC}">
              <c16:uniqueId val="{00000001-627A-45F3-A09A-99A7AA5DDE2A}"/>
            </c:ext>
          </c:extLst>
        </c:ser>
        <c:ser>
          <c:idx val="1"/>
          <c:order val="1"/>
          <c:tx>
            <c:strRef>
              <c:f>'1.Jahr-Finanzplan'!$A$53</c:f>
              <c:strCache>
                <c:ptCount val="1"/>
                <c:pt idx="0">
                  <c:v>Total Umsatz (ohne MWSt)</c:v>
                </c:pt>
              </c:strCache>
            </c:strRef>
          </c:tx>
          <c:spPr>
            <a:solidFill>
              <a:srgbClr val="FF0000"/>
            </a:solidFill>
            <a:ln w="12700">
              <a:solidFill>
                <a:srgbClr val="000000"/>
              </a:solidFill>
              <a:prstDash val="solid"/>
            </a:ln>
          </c:spPr>
          <c:invertIfNegative val="0"/>
          <c:val>
            <c:numRef>
              <c:f>'1.Jahr-Finanzplan'!$C$53:$N$53</c:f>
              <c:numCache>
                <c:formatCode>_ * #,##0_ ;_ * \-#,##0_ ;_ * "-"??_ ;_ @_ </c:formatCode>
                <c:ptCount val="12"/>
                <c:pt idx="0">
                  <c:v>81150</c:v>
                </c:pt>
                <c:pt idx="1">
                  <c:v>82150</c:v>
                </c:pt>
                <c:pt idx="2">
                  <c:v>101840</c:v>
                </c:pt>
                <c:pt idx="3">
                  <c:v>144270</c:v>
                </c:pt>
                <c:pt idx="4">
                  <c:v>206875</c:v>
                </c:pt>
                <c:pt idx="5">
                  <c:v>292812.5</c:v>
                </c:pt>
                <c:pt idx="6">
                  <c:v>243900</c:v>
                </c:pt>
                <c:pt idx="7">
                  <c:v>282475</c:v>
                </c:pt>
                <c:pt idx="8">
                  <c:v>358906.25</c:v>
                </c:pt>
                <c:pt idx="9">
                  <c:v>297375</c:v>
                </c:pt>
                <c:pt idx="10">
                  <c:v>352075</c:v>
                </c:pt>
                <c:pt idx="11">
                  <c:v>413972.5</c:v>
                </c:pt>
              </c:numCache>
            </c:numRef>
          </c:val>
          <c:extLst>
            <c:ext xmlns:c16="http://schemas.microsoft.com/office/drawing/2014/chart" uri="{C3380CC4-5D6E-409C-BE32-E72D297353CC}">
              <c16:uniqueId val="{00000002-627A-45F3-A09A-99A7AA5DDE2A}"/>
            </c:ext>
          </c:extLst>
        </c:ser>
        <c:dLbls>
          <c:showLegendKey val="0"/>
          <c:showVal val="0"/>
          <c:showCatName val="0"/>
          <c:showSerName val="0"/>
          <c:showPercent val="0"/>
          <c:showBubbleSize val="0"/>
        </c:dLbls>
        <c:gapWidth val="75"/>
        <c:overlap val="-25"/>
        <c:axId val="1755020000"/>
        <c:axId val="1"/>
      </c:barChart>
      <c:catAx>
        <c:axId val="17550200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1"/>
        <c:majorTickMark val="none"/>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de-DE"/>
          </a:p>
        </c:txPr>
        <c:crossAx val="1755020000"/>
        <c:crosses val="autoZero"/>
        <c:crossBetween val="between"/>
      </c:valAx>
      <c:spPr>
        <a:solidFill>
          <a:srgbClr val="C0C0C0"/>
        </a:solidFill>
        <a:ln w="12700">
          <a:solidFill>
            <a:srgbClr val="808080"/>
          </a:solidFill>
          <a:prstDash val="solid"/>
        </a:ln>
      </c:spPr>
    </c:plotArea>
    <c:legend>
      <c:legendPos val="r"/>
      <c:layout>
        <c:manualLayout>
          <c:xMode val="edge"/>
          <c:yMode val="edge"/>
          <c:x val="0.26280041797283177"/>
          <c:y val="0.94576271186440675"/>
          <c:w val="0.45715778474399166"/>
          <c:h val="3.7288135593220341E-2"/>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Jahr-Bau'!$D$3</c:f>
              <c:numCache>
                <c:formatCode>mmm\-yy</c:formatCode>
                <c:ptCount val="1"/>
                <c:pt idx="0">
                  <c:v>0</c:v>
                </c:pt>
              </c:numCache>
            </c:numRef>
          </c:val>
          <c:extLst>
            <c:ext xmlns:c16="http://schemas.microsoft.com/office/drawing/2014/chart" uri="{C3380CC4-5D6E-409C-BE32-E72D297353CC}">
              <c16:uniqueId val="{00000000-6959-4B1E-AD31-E821B3C18AA2}"/>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59-4B1E-AD31-E821B3C18AA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Jahr-Bau'!$E$3</c:f>
              <c:numCache>
                <c:formatCode>mmm\-yy</c:formatCode>
                <c:ptCount val="1"/>
                <c:pt idx="0">
                  <c:v>0</c:v>
                </c:pt>
              </c:numCache>
            </c:numRef>
          </c:val>
          <c:extLst>
            <c:ext xmlns:c16="http://schemas.microsoft.com/office/drawing/2014/chart" uri="{C3380CC4-5D6E-409C-BE32-E72D297353CC}">
              <c16:uniqueId val="{00000002-6959-4B1E-AD31-E821B3C18AA2}"/>
            </c:ext>
          </c:extLst>
        </c:ser>
        <c:ser>
          <c:idx val="0"/>
          <c:order val="2"/>
          <c:spPr>
            <a:solidFill>
              <a:srgbClr val="8080FF"/>
            </a:solidFill>
            <a:ln w="12700">
              <a:solidFill>
                <a:srgbClr val="000000"/>
              </a:solidFill>
              <a:prstDash val="solid"/>
            </a:ln>
          </c:spPr>
          <c:val>
            <c:numRef>
              <c:f>'2. Jahr-Bau'!$F$3</c:f>
              <c:numCache>
                <c:formatCode>mmm\-yy</c:formatCode>
                <c:ptCount val="1"/>
                <c:pt idx="0">
                  <c:v>0</c:v>
                </c:pt>
              </c:numCache>
            </c:numRef>
          </c:val>
          <c:extLst>
            <c:ext xmlns:c16="http://schemas.microsoft.com/office/drawing/2014/chart" uri="{C3380CC4-5D6E-409C-BE32-E72D297353CC}">
              <c16:uniqueId val="{00000003-6959-4B1E-AD31-E821B3C18AA2}"/>
            </c:ext>
          </c:extLst>
        </c:ser>
        <c:ser>
          <c:idx val="9"/>
          <c:order val="3"/>
          <c:spPr>
            <a:solidFill>
              <a:srgbClr val="FF00FF"/>
            </a:solidFill>
            <a:ln w="12700">
              <a:solidFill>
                <a:srgbClr val="000000"/>
              </a:solidFill>
              <a:prstDash val="solid"/>
            </a:ln>
          </c:spPr>
          <c:val>
            <c:numRef>
              <c:f>'2. Jahr-Bau'!$G$3</c:f>
              <c:numCache>
                <c:formatCode>mmm\-yy</c:formatCode>
                <c:ptCount val="1"/>
                <c:pt idx="0">
                  <c:v>0</c:v>
                </c:pt>
              </c:numCache>
            </c:numRef>
          </c:val>
          <c:extLst>
            <c:ext xmlns:c16="http://schemas.microsoft.com/office/drawing/2014/chart" uri="{C3380CC4-5D6E-409C-BE32-E72D297353CC}">
              <c16:uniqueId val="{00000004-6959-4B1E-AD31-E821B3C18AA2}"/>
            </c:ext>
          </c:extLst>
        </c:ser>
        <c:ser>
          <c:idx val="10"/>
          <c:order val="4"/>
          <c:spPr>
            <a:solidFill>
              <a:srgbClr val="FFFF00"/>
            </a:solidFill>
            <a:ln w="12700">
              <a:solidFill>
                <a:srgbClr val="000000"/>
              </a:solidFill>
              <a:prstDash val="solid"/>
            </a:ln>
          </c:spPr>
          <c:val>
            <c:numRef>
              <c:f>'2. Jahr-Bau'!$H$3</c:f>
              <c:numCache>
                <c:formatCode>mmm\-yy</c:formatCode>
                <c:ptCount val="1"/>
                <c:pt idx="0">
                  <c:v>0</c:v>
                </c:pt>
              </c:numCache>
            </c:numRef>
          </c:val>
          <c:extLst>
            <c:ext xmlns:c16="http://schemas.microsoft.com/office/drawing/2014/chart" uri="{C3380CC4-5D6E-409C-BE32-E72D297353CC}">
              <c16:uniqueId val="{00000005-6959-4B1E-AD31-E821B3C18AA2}"/>
            </c:ext>
          </c:extLst>
        </c:ser>
        <c:dLbls>
          <c:showLegendKey val="0"/>
          <c:showVal val="0"/>
          <c:showCatName val="0"/>
          <c:showSerName val="0"/>
          <c:showPercent val="0"/>
          <c:showBubbleSize val="0"/>
        </c:dLbls>
        <c:axId val="181328801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Jahr-Bau'!$I$3</c:f>
              <c:numCache>
                <c:formatCode>mmm\-yy</c:formatCode>
                <c:ptCount val="1"/>
                <c:pt idx="0">
                  <c:v>0</c:v>
                </c:pt>
              </c:numCache>
            </c:numRef>
          </c:val>
          <c:extLst>
            <c:ext xmlns:c16="http://schemas.microsoft.com/office/drawing/2014/chart" uri="{C3380CC4-5D6E-409C-BE32-E72D297353CC}">
              <c16:uniqueId val="{00000006-6959-4B1E-AD31-E821B3C18AA2}"/>
            </c:ext>
          </c:extLst>
        </c:ser>
        <c:ser>
          <c:idx val="4"/>
          <c:order val="6"/>
          <c:spPr>
            <a:solidFill>
              <a:srgbClr val="600080"/>
            </a:solidFill>
            <a:ln w="12700">
              <a:solidFill>
                <a:srgbClr val="000000"/>
              </a:solidFill>
              <a:prstDash val="solid"/>
            </a:ln>
          </c:spPr>
          <c:invertIfNegative val="0"/>
          <c:val>
            <c:numRef>
              <c:f>'2. Jahr-Bau'!$K$3</c:f>
              <c:numCache>
                <c:formatCode>mmm\-yy</c:formatCode>
                <c:ptCount val="1"/>
                <c:pt idx="0">
                  <c:v>0</c:v>
                </c:pt>
              </c:numCache>
            </c:numRef>
          </c:val>
          <c:extLst>
            <c:ext xmlns:c16="http://schemas.microsoft.com/office/drawing/2014/chart" uri="{C3380CC4-5D6E-409C-BE32-E72D297353CC}">
              <c16:uniqueId val="{00000007-6959-4B1E-AD31-E821B3C18AA2}"/>
            </c:ext>
          </c:extLst>
        </c:ser>
        <c:ser>
          <c:idx val="6"/>
          <c:order val="7"/>
          <c:spPr>
            <a:solidFill>
              <a:srgbClr val="0080C0"/>
            </a:solidFill>
            <a:ln w="12700">
              <a:solidFill>
                <a:srgbClr val="000000"/>
              </a:solidFill>
              <a:prstDash val="solid"/>
            </a:ln>
          </c:spPr>
          <c:invertIfNegative val="0"/>
          <c:val>
            <c:numRef>
              <c:f>'2. Jahr-Bau'!$O$3</c:f>
              <c:numCache>
                <c:formatCode>mmm\-yy</c:formatCode>
                <c:ptCount val="1"/>
                <c:pt idx="0">
                  <c:v>0</c:v>
                </c:pt>
              </c:numCache>
            </c:numRef>
          </c:val>
          <c:extLst>
            <c:ext xmlns:c16="http://schemas.microsoft.com/office/drawing/2014/chart" uri="{C3380CC4-5D6E-409C-BE32-E72D297353CC}">
              <c16:uniqueId val="{00000008-6959-4B1E-AD31-E821B3C18AA2}"/>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6959-4B1E-AD31-E821B3C18AA2}"/>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6959-4B1E-AD31-E821B3C18AA2}"/>
            </c:ext>
          </c:extLst>
        </c:ser>
        <c:dLbls>
          <c:showLegendKey val="0"/>
          <c:showVal val="0"/>
          <c:showCatName val="0"/>
          <c:showSerName val="0"/>
          <c:showPercent val="0"/>
          <c:showBubbleSize val="0"/>
        </c:dLbls>
        <c:gapWidth val="150"/>
        <c:axId val="3"/>
        <c:axId val="4"/>
      </c:barChart>
      <c:catAx>
        <c:axId val="181328801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328801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58-43F1-9689-93D18382387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7658-43F1-9689-93D18382387D}"/>
            </c:ext>
          </c:extLst>
        </c:ser>
        <c:dLbls>
          <c:showLegendKey val="0"/>
          <c:showVal val="0"/>
          <c:showCatName val="0"/>
          <c:showSerName val="0"/>
          <c:showPercent val="0"/>
          <c:showBubbleSize val="0"/>
        </c:dLbls>
        <c:axId val="1813289264"/>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658-43F1-9689-93D18382387D}"/>
                </c:ext>
              </c:extLst>
            </c:dLbl>
            <c:dLbl>
              <c:idx val="1"/>
              <c:delete val="1"/>
              <c:extLst>
                <c:ext xmlns:c15="http://schemas.microsoft.com/office/drawing/2012/chart" uri="{CE6537A1-D6FC-4f65-9D91-7224C49458BB}"/>
                <c:ext xmlns:c16="http://schemas.microsoft.com/office/drawing/2014/chart" uri="{C3380CC4-5D6E-409C-BE32-E72D297353CC}">
                  <c16:uniqueId val="{00000003-7658-43F1-9689-93D18382387D}"/>
                </c:ext>
              </c:extLst>
            </c:dLbl>
            <c:dLbl>
              <c:idx val="2"/>
              <c:delete val="1"/>
              <c:extLst>
                <c:ext xmlns:c15="http://schemas.microsoft.com/office/drawing/2012/chart" uri="{CE6537A1-D6FC-4f65-9D91-7224C49458BB}"/>
                <c:ext xmlns:c16="http://schemas.microsoft.com/office/drawing/2014/chart" uri="{C3380CC4-5D6E-409C-BE32-E72D297353CC}">
                  <c16:uniqueId val="{00000004-7658-43F1-9689-93D18382387D}"/>
                </c:ext>
              </c:extLst>
            </c:dLbl>
            <c:dLbl>
              <c:idx val="3"/>
              <c:delete val="1"/>
              <c:extLst>
                <c:ext xmlns:c15="http://schemas.microsoft.com/office/drawing/2012/chart" uri="{CE6537A1-D6FC-4f65-9D91-7224C49458BB}"/>
                <c:ext xmlns:c16="http://schemas.microsoft.com/office/drawing/2014/chart" uri="{C3380CC4-5D6E-409C-BE32-E72D297353CC}">
                  <c16:uniqueId val="{00000005-7658-43F1-9689-93D18382387D}"/>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58-43F1-9689-93D18382387D}"/>
                </c:ext>
              </c:extLst>
            </c:dLbl>
            <c:dLbl>
              <c:idx val="5"/>
              <c:delete val="1"/>
              <c:extLst>
                <c:ext xmlns:c15="http://schemas.microsoft.com/office/drawing/2012/chart" uri="{CE6537A1-D6FC-4f65-9D91-7224C49458BB}"/>
                <c:ext xmlns:c16="http://schemas.microsoft.com/office/drawing/2014/chart" uri="{C3380CC4-5D6E-409C-BE32-E72D297353CC}">
                  <c16:uniqueId val="{00000007-7658-43F1-9689-93D18382387D}"/>
                </c:ext>
              </c:extLst>
            </c:dLbl>
            <c:dLbl>
              <c:idx val="6"/>
              <c:delete val="1"/>
              <c:extLst>
                <c:ext xmlns:c15="http://schemas.microsoft.com/office/drawing/2012/chart" uri="{CE6537A1-D6FC-4f65-9D91-7224C49458BB}"/>
                <c:ext xmlns:c16="http://schemas.microsoft.com/office/drawing/2014/chart" uri="{C3380CC4-5D6E-409C-BE32-E72D297353CC}">
                  <c16:uniqueId val="{00000008-7658-43F1-9689-93D18382387D}"/>
                </c:ext>
              </c:extLst>
            </c:dLbl>
            <c:dLbl>
              <c:idx val="7"/>
              <c:delete val="1"/>
              <c:extLst>
                <c:ext xmlns:c15="http://schemas.microsoft.com/office/drawing/2012/chart" uri="{CE6537A1-D6FC-4f65-9D91-7224C49458BB}"/>
                <c:ext xmlns:c16="http://schemas.microsoft.com/office/drawing/2014/chart" uri="{C3380CC4-5D6E-409C-BE32-E72D297353CC}">
                  <c16:uniqueId val="{00000009-7658-43F1-9689-93D18382387D}"/>
                </c:ext>
              </c:extLst>
            </c:dLbl>
            <c:dLbl>
              <c:idx val="8"/>
              <c:delete val="1"/>
              <c:extLst>
                <c:ext xmlns:c15="http://schemas.microsoft.com/office/drawing/2012/chart" uri="{CE6537A1-D6FC-4f65-9D91-7224C49458BB}"/>
                <c:ext xmlns:c16="http://schemas.microsoft.com/office/drawing/2014/chart" uri="{C3380CC4-5D6E-409C-BE32-E72D297353CC}">
                  <c16:uniqueId val="{0000000A-7658-43F1-9689-93D18382387D}"/>
                </c:ext>
              </c:extLst>
            </c:dLbl>
            <c:dLbl>
              <c:idx val="9"/>
              <c:delete val="1"/>
              <c:extLst>
                <c:ext xmlns:c15="http://schemas.microsoft.com/office/drawing/2012/chart" uri="{CE6537A1-D6FC-4f65-9D91-7224C49458BB}"/>
                <c:ext xmlns:c16="http://schemas.microsoft.com/office/drawing/2014/chart" uri="{C3380CC4-5D6E-409C-BE32-E72D297353CC}">
                  <c16:uniqueId val="{0000000B-7658-43F1-9689-93D18382387D}"/>
                </c:ext>
              </c:extLst>
            </c:dLbl>
            <c:dLbl>
              <c:idx val="10"/>
              <c:delete val="1"/>
              <c:extLst>
                <c:ext xmlns:c15="http://schemas.microsoft.com/office/drawing/2012/chart" uri="{CE6537A1-D6FC-4f65-9D91-7224C49458BB}"/>
                <c:ext xmlns:c16="http://schemas.microsoft.com/office/drawing/2014/chart" uri="{C3380CC4-5D6E-409C-BE32-E72D297353CC}">
                  <c16:uniqueId val="{0000000C-7658-43F1-9689-93D18382387D}"/>
                </c:ext>
              </c:extLst>
            </c:dLbl>
            <c:dLbl>
              <c:idx val="11"/>
              <c:delete val="1"/>
              <c:extLst>
                <c:ext xmlns:c15="http://schemas.microsoft.com/office/drawing/2012/chart" uri="{CE6537A1-D6FC-4f65-9D91-7224C49458BB}"/>
                <c:ext xmlns:c16="http://schemas.microsoft.com/office/drawing/2014/chart" uri="{C3380CC4-5D6E-409C-BE32-E72D297353CC}">
                  <c16:uniqueId val="{0000000D-7658-43F1-9689-93D18382387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7658-43F1-9689-93D18382387D}"/>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658-43F1-9689-93D18382387D}"/>
                </c:ext>
              </c:extLst>
            </c:dLbl>
            <c:dLbl>
              <c:idx val="1"/>
              <c:delete val="1"/>
              <c:extLst>
                <c:ext xmlns:c15="http://schemas.microsoft.com/office/drawing/2012/chart" uri="{CE6537A1-D6FC-4f65-9D91-7224C49458BB}"/>
                <c:ext xmlns:c16="http://schemas.microsoft.com/office/drawing/2014/chart" uri="{C3380CC4-5D6E-409C-BE32-E72D297353CC}">
                  <c16:uniqueId val="{00000010-7658-43F1-9689-93D18382387D}"/>
                </c:ext>
              </c:extLst>
            </c:dLbl>
            <c:dLbl>
              <c:idx val="2"/>
              <c:delete val="1"/>
              <c:extLst>
                <c:ext xmlns:c15="http://schemas.microsoft.com/office/drawing/2012/chart" uri="{CE6537A1-D6FC-4f65-9D91-7224C49458BB}"/>
                <c:ext xmlns:c16="http://schemas.microsoft.com/office/drawing/2014/chart" uri="{C3380CC4-5D6E-409C-BE32-E72D297353CC}">
                  <c16:uniqueId val="{00000011-7658-43F1-9689-93D18382387D}"/>
                </c:ext>
              </c:extLst>
            </c:dLbl>
            <c:dLbl>
              <c:idx val="3"/>
              <c:delete val="1"/>
              <c:extLst>
                <c:ext xmlns:c15="http://schemas.microsoft.com/office/drawing/2012/chart" uri="{CE6537A1-D6FC-4f65-9D91-7224C49458BB}"/>
                <c:ext xmlns:c16="http://schemas.microsoft.com/office/drawing/2014/chart" uri="{C3380CC4-5D6E-409C-BE32-E72D297353CC}">
                  <c16:uniqueId val="{00000012-7658-43F1-9689-93D18382387D}"/>
                </c:ext>
              </c:extLst>
            </c:dLbl>
            <c:dLbl>
              <c:idx val="4"/>
              <c:delete val="1"/>
              <c:extLst>
                <c:ext xmlns:c15="http://schemas.microsoft.com/office/drawing/2012/chart" uri="{CE6537A1-D6FC-4f65-9D91-7224C49458BB}"/>
                <c:ext xmlns:c16="http://schemas.microsoft.com/office/drawing/2014/chart" uri="{C3380CC4-5D6E-409C-BE32-E72D297353CC}">
                  <c16:uniqueId val="{00000013-7658-43F1-9689-93D18382387D}"/>
                </c:ext>
              </c:extLst>
            </c:dLbl>
            <c:dLbl>
              <c:idx val="5"/>
              <c:delete val="1"/>
              <c:extLst>
                <c:ext xmlns:c15="http://schemas.microsoft.com/office/drawing/2012/chart" uri="{CE6537A1-D6FC-4f65-9D91-7224C49458BB}"/>
                <c:ext xmlns:c16="http://schemas.microsoft.com/office/drawing/2014/chart" uri="{C3380CC4-5D6E-409C-BE32-E72D297353CC}">
                  <c16:uniqueId val="{00000014-7658-43F1-9689-93D18382387D}"/>
                </c:ext>
              </c:extLst>
            </c:dLbl>
            <c:dLbl>
              <c:idx val="6"/>
              <c:delete val="1"/>
              <c:extLst>
                <c:ext xmlns:c15="http://schemas.microsoft.com/office/drawing/2012/chart" uri="{CE6537A1-D6FC-4f65-9D91-7224C49458BB}"/>
                <c:ext xmlns:c16="http://schemas.microsoft.com/office/drawing/2014/chart" uri="{C3380CC4-5D6E-409C-BE32-E72D297353CC}">
                  <c16:uniqueId val="{00000015-7658-43F1-9689-93D18382387D}"/>
                </c:ext>
              </c:extLst>
            </c:dLbl>
            <c:dLbl>
              <c:idx val="7"/>
              <c:delete val="1"/>
              <c:extLst>
                <c:ext xmlns:c15="http://schemas.microsoft.com/office/drawing/2012/chart" uri="{CE6537A1-D6FC-4f65-9D91-7224C49458BB}"/>
                <c:ext xmlns:c16="http://schemas.microsoft.com/office/drawing/2014/chart" uri="{C3380CC4-5D6E-409C-BE32-E72D297353CC}">
                  <c16:uniqueId val="{00000016-7658-43F1-9689-93D18382387D}"/>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658-43F1-9689-93D18382387D}"/>
                </c:ext>
              </c:extLst>
            </c:dLbl>
            <c:dLbl>
              <c:idx val="9"/>
              <c:delete val="1"/>
              <c:extLst>
                <c:ext xmlns:c15="http://schemas.microsoft.com/office/drawing/2012/chart" uri="{CE6537A1-D6FC-4f65-9D91-7224C49458BB}"/>
                <c:ext xmlns:c16="http://schemas.microsoft.com/office/drawing/2014/chart" uri="{C3380CC4-5D6E-409C-BE32-E72D297353CC}">
                  <c16:uniqueId val="{00000018-7658-43F1-9689-93D18382387D}"/>
                </c:ext>
              </c:extLst>
            </c:dLbl>
            <c:dLbl>
              <c:idx val="10"/>
              <c:delete val="1"/>
              <c:extLst>
                <c:ext xmlns:c15="http://schemas.microsoft.com/office/drawing/2012/chart" uri="{CE6537A1-D6FC-4f65-9D91-7224C49458BB}"/>
                <c:ext xmlns:c16="http://schemas.microsoft.com/office/drawing/2014/chart" uri="{C3380CC4-5D6E-409C-BE32-E72D297353CC}">
                  <c16:uniqueId val="{00000019-7658-43F1-9689-93D18382387D}"/>
                </c:ext>
              </c:extLst>
            </c:dLbl>
            <c:dLbl>
              <c:idx val="11"/>
              <c:delete val="1"/>
              <c:extLst>
                <c:ext xmlns:c15="http://schemas.microsoft.com/office/drawing/2012/chart" uri="{CE6537A1-D6FC-4f65-9D91-7224C49458BB}"/>
                <c:ext xmlns:c16="http://schemas.microsoft.com/office/drawing/2014/chart" uri="{C3380CC4-5D6E-409C-BE32-E72D297353CC}">
                  <c16:uniqueId val="{0000001A-7658-43F1-9689-93D18382387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7658-43F1-9689-93D18382387D}"/>
            </c:ext>
          </c:extLst>
        </c:ser>
        <c:dLbls>
          <c:showLegendKey val="0"/>
          <c:showVal val="0"/>
          <c:showCatName val="0"/>
          <c:showSerName val="0"/>
          <c:showPercent val="0"/>
          <c:showBubbleSize val="0"/>
        </c:dLbls>
        <c:gapWidth val="60"/>
        <c:axId val="1813289264"/>
        <c:axId val="1"/>
      </c:barChart>
      <c:catAx>
        <c:axId val="1813289264"/>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3289264"/>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B4F2-4699-B9F3-420CABB5E711}"/>
            </c:ext>
          </c:extLst>
        </c:ser>
        <c:dLbls>
          <c:showLegendKey val="0"/>
          <c:showVal val="0"/>
          <c:showCatName val="0"/>
          <c:showSerName val="0"/>
          <c:showPercent val="0"/>
          <c:showBubbleSize val="0"/>
        </c:dLbls>
        <c:axId val="181327928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4F2-4699-B9F3-420CABB5E711}"/>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B4F2-4699-B9F3-420CABB5E711}"/>
            </c:ext>
          </c:extLst>
        </c:ser>
        <c:dLbls>
          <c:showLegendKey val="0"/>
          <c:showVal val="0"/>
          <c:showCatName val="0"/>
          <c:showSerName val="0"/>
          <c:showPercent val="0"/>
          <c:showBubbleSize val="0"/>
        </c:dLbls>
        <c:gapWidth val="30"/>
        <c:axId val="1813279280"/>
        <c:axId val="1"/>
      </c:barChart>
      <c:catAx>
        <c:axId val="1813279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32792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8C38-4381-9968-0AB293A72AF9}"/>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38-4381-9968-0AB293A72AF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8C38-4381-9968-0AB293A72AF9}"/>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8C38-4381-9968-0AB293A72AF9}"/>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8C38-4381-9968-0AB293A72AF9}"/>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8C38-4381-9968-0AB293A72AF9}"/>
            </c:ext>
          </c:extLst>
        </c:ser>
        <c:dLbls>
          <c:showLegendKey val="0"/>
          <c:showVal val="0"/>
          <c:showCatName val="0"/>
          <c:showSerName val="0"/>
          <c:showPercent val="0"/>
          <c:showBubbleSize val="0"/>
        </c:dLbls>
        <c:axId val="1813293008"/>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8C38-4381-9968-0AB293A72AF9}"/>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8C38-4381-9968-0AB293A72AF9}"/>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8C38-4381-9968-0AB293A72AF9}"/>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8C38-4381-9968-0AB293A72AF9}"/>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8C38-4381-9968-0AB293A72AF9}"/>
            </c:ext>
          </c:extLst>
        </c:ser>
        <c:dLbls>
          <c:showLegendKey val="0"/>
          <c:showVal val="0"/>
          <c:showCatName val="0"/>
          <c:showSerName val="0"/>
          <c:showPercent val="0"/>
          <c:showBubbleSize val="0"/>
        </c:dLbls>
        <c:gapWidth val="150"/>
        <c:axId val="3"/>
        <c:axId val="4"/>
      </c:barChart>
      <c:catAx>
        <c:axId val="181329300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329300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4F3-4CFC-9E31-B55B8D918BF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E4F3-4CFC-9E31-B55B8D918BF3}"/>
            </c:ext>
          </c:extLst>
        </c:ser>
        <c:dLbls>
          <c:showLegendKey val="0"/>
          <c:showVal val="0"/>
          <c:showCatName val="0"/>
          <c:showSerName val="0"/>
          <c:showPercent val="0"/>
          <c:showBubbleSize val="0"/>
        </c:dLbls>
        <c:axId val="181329467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4F3-4CFC-9E31-B55B8D918BF3}"/>
                </c:ext>
              </c:extLst>
            </c:dLbl>
            <c:dLbl>
              <c:idx val="1"/>
              <c:delete val="1"/>
              <c:extLst>
                <c:ext xmlns:c15="http://schemas.microsoft.com/office/drawing/2012/chart" uri="{CE6537A1-D6FC-4f65-9D91-7224C49458BB}"/>
                <c:ext xmlns:c16="http://schemas.microsoft.com/office/drawing/2014/chart" uri="{C3380CC4-5D6E-409C-BE32-E72D297353CC}">
                  <c16:uniqueId val="{00000003-E4F3-4CFC-9E31-B55B8D918BF3}"/>
                </c:ext>
              </c:extLst>
            </c:dLbl>
            <c:dLbl>
              <c:idx val="2"/>
              <c:delete val="1"/>
              <c:extLst>
                <c:ext xmlns:c15="http://schemas.microsoft.com/office/drawing/2012/chart" uri="{CE6537A1-D6FC-4f65-9D91-7224C49458BB}"/>
                <c:ext xmlns:c16="http://schemas.microsoft.com/office/drawing/2014/chart" uri="{C3380CC4-5D6E-409C-BE32-E72D297353CC}">
                  <c16:uniqueId val="{00000004-E4F3-4CFC-9E31-B55B8D918BF3}"/>
                </c:ext>
              </c:extLst>
            </c:dLbl>
            <c:dLbl>
              <c:idx val="3"/>
              <c:delete val="1"/>
              <c:extLst>
                <c:ext xmlns:c15="http://schemas.microsoft.com/office/drawing/2012/chart" uri="{CE6537A1-D6FC-4f65-9D91-7224C49458BB}"/>
                <c:ext xmlns:c16="http://schemas.microsoft.com/office/drawing/2014/chart" uri="{C3380CC4-5D6E-409C-BE32-E72D297353CC}">
                  <c16:uniqueId val="{00000005-E4F3-4CFC-9E31-B55B8D918BF3}"/>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F3-4CFC-9E31-B55B8D918BF3}"/>
                </c:ext>
              </c:extLst>
            </c:dLbl>
            <c:dLbl>
              <c:idx val="5"/>
              <c:delete val="1"/>
              <c:extLst>
                <c:ext xmlns:c15="http://schemas.microsoft.com/office/drawing/2012/chart" uri="{CE6537A1-D6FC-4f65-9D91-7224C49458BB}"/>
                <c:ext xmlns:c16="http://schemas.microsoft.com/office/drawing/2014/chart" uri="{C3380CC4-5D6E-409C-BE32-E72D297353CC}">
                  <c16:uniqueId val="{00000007-E4F3-4CFC-9E31-B55B8D918BF3}"/>
                </c:ext>
              </c:extLst>
            </c:dLbl>
            <c:dLbl>
              <c:idx val="6"/>
              <c:delete val="1"/>
              <c:extLst>
                <c:ext xmlns:c15="http://schemas.microsoft.com/office/drawing/2012/chart" uri="{CE6537A1-D6FC-4f65-9D91-7224C49458BB}"/>
                <c:ext xmlns:c16="http://schemas.microsoft.com/office/drawing/2014/chart" uri="{C3380CC4-5D6E-409C-BE32-E72D297353CC}">
                  <c16:uniqueId val="{00000008-E4F3-4CFC-9E31-B55B8D918BF3}"/>
                </c:ext>
              </c:extLst>
            </c:dLbl>
            <c:dLbl>
              <c:idx val="7"/>
              <c:delete val="1"/>
              <c:extLst>
                <c:ext xmlns:c15="http://schemas.microsoft.com/office/drawing/2012/chart" uri="{CE6537A1-D6FC-4f65-9D91-7224C49458BB}"/>
                <c:ext xmlns:c16="http://schemas.microsoft.com/office/drawing/2014/chart" uri="{C3380CC4-5D6E-409C-BE32-E72D297353CC}">
                  <c16:uniqueId val="{00000009-E4F3-4CFC-9E31-B55B8D918BF3}"/>
                </c:ext>
              </c:extLst>
            </c:dLbl>
            <c:dLbl>
              <c:idx val="8"/>
              <c:delete val="1"/>
              <c:extLst>
                <c:ext xmlns:c15="http://schemas.microsoft.com/office/drawing/2012/chart" uri="{CE6537A1-D6FC-4f65-9D91-7224C49458BB}"/>
                <c:ext xmlns:c16="http://schemas.microsoft.com/office/drawing/2014/chart" uri="{C3380CC4-5D6E-409C-BE32-E72D297353CC}">
                  <c16:uniqueId val="{0000000A-E4F3-4CFC-9E31-B55B8D918BF3}"/>
                </c:ext>
              </c:extLst>
            </c:dLbl>
            <c:dLbl>
              <c:idx val="9"/>
              <c:delete val="1"/>
              <c:extLst>
                <c:ext xmlns:c15="http://schemas.microsoft.com/office/drawing/2012/chart" uri="{CE6537A1-D6FC-4f65-9D91-7224C49458BB}"/>
                <c:ext xmlns:c16="http://schemas.microsoft.com/office/drawing/2014/chart" uri="{C3380CC4-5D6E-409C-BE32-E72D297353CC}">
                  <c16:uniqueId val="{0000000B-E4F3-4CFC-9E31-B55B8D918BF3}"/>
                </c:ext>
              </c:extLst>
            </c:dLbl>
            <c:dLbl>
              <c:idx val="10"/>
              <c:delete val="1"/>
              <c:extLst>
                <c:ext xmlns:c15="http://schemas.microsoft.com/office/drawing/2012/chart" uri="{CE6537A1-D6FC-4f65-9D91-7224C49458BB}"/>
                <c:ext xmlns:c16="http://schemas.microsoft.com/office/drawing/2014/chart" uri="{C3380CC4-5D6E-409C-BE32-E72D297353CC}">
                  <c16:uniqueId val="{0000000C-E4F3-4CFC-9E31-B55B8D918BF3}"/>
                </c:ext>
              </c:extLst>
            </c:dLbl>
            <c:dLbl>
              <c:idx val="11"/>
              <c:delete val="1"/>
              <c:extLst>
                <c:ext xmlns:c15="http://schemas.microsoft.com/office/drawing/2012/chart" uri="{CE6537A1-D6FC-4f65-9D91-7224C49458BB}"/>
                <c:ext xmlns:c16="http://schemas.microsoft.com/office/drawing/2014/chart" uri="{C3380CC4-5D6E-409C-BE32-E72D297353CC}">
                  <c16:uniqueId val="{0000000D-E4F3-4CFC-9E31-B55B8D918BF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E4F3-4CFC-9E31-B55B8D918BF3}"/>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4F3-4CFC-9E31-B55B8D918BF3}"/>
                </c:ext>
              </c:extLst>
            </c:dLbl>
            <c:dLbl>
              <c:idx val="1"/>
              <c:delete val="1"/>
              <c:extLst>
                <c:ext xmlns:c15="http://schemas.microsoft.com/office/drawing/2012/chart" uri="{CE6537A1-D6FC-4f65-9D91-7224C49458BB}"/>
                <c:ext xmlns:c16="http://schemas.microsoft.com/office/drawing/2014/chart" uri="{C3380CC4-5D6E-409C-BE32-E72D297353CC}">
                  <c16:uniqueId val="{00000010-E4F3-4CFC-9E31-B55B8D918BF3}"/>
                </c:ext>
              </c:extLst>
            </c:dLbl>
            <c:dLbl>
              <c:idx val="2"/>
              <c:delete val="1"/>
              <c:extLst>
                <c:ext xmlns:c15="http://schemas.microsoft.com/office/drawing/2012/chart" uri="{CE6537A1-D6FC-4f65-9D91-7224C49458BB}"/>
                <c:ext xmlns:c16="http://schemas.microsoft.com/office/drawing/2014/chart" uri="{C3380CC4-5D6E-409C-BE32-E72D297353CC}">
                  <c16:uniqueId val="{00000011-E4F3-4CFC-9E31-B55B8D918BF3}"/>
                </c:ext>
              </c:extLst>
            </c:dLbl>
            <c:dLbl>
              <c:idx val="3"/>
              <c:delete val="1"/>
              <c:extLst>
                <c:ext xmlns:c15="http://schemas.microsoft.com/office/drawing/2012/chart" uri="{CE6537A1-D6FC-4f65-9D91-7224C49458BB}"/>
                <c:ext xmlns:c16="http://schemas.microsoft.com/office/drawing/2014/chart" uri="{C3380CC4-5D6E-409C-BE32-E72D297353CC}">
                  <c16:uniqueId val="{00000012-E4F3-4CFC-9E31-B55B8D918BF3}"/>
                </c:ext>
              </c:extLst>
            </c:dLbl>
            <c:dLbl>
              <c:idx val="4"/>
              <c:delete val="1"/>
              <c:extLst>
                <c:ext xmlns:c15="http://schemas.microsoft.com/office/drawing/2012/chart" uri="{CE6537A1-D6FC-4f65-9D91-7224C49458BB}"/>
                <c:ext xmlns:c16="http://schemas.microsoft.com/office/drawing/2014/chart" uri="{C3380CC4-5D6E-409C-BE32-E72D297353CC}">
                  <c16:uniqueId val="{00000013-E4F3-4CFC-9E31-B55B8D918BF3}"/>
                </c:ext>
              </c:extLst>
            </c:dLbl>
            <c:dLbl>
              <c:idx val="5"/>
              <c:delete val="1"/>
              <c:extLst>
                <c:ext xmlns:c15="http://schemas.microsoft.com/office/drawing/2012/chart" uri="{CE6537A1-D6FC-4f65-9D91-7224C49458BB}"/>
                <c:ext xmlns:c16="http://schemas.microsoft.com/office/drawing/2014/chart" uri="{C3380CC4-5D6E-409C-BE32-E72D297353CC}">
                  <c16:uniqueId val="{00000014-E4F3-4CFC-9E31-B55B8D918BF3}"/>
                </c:ext>
              </c:extLst>
            </c:dLbl>
            <c:dLbl>
              <c:idx val="6"/>
              <c:delete val="1"/>
              <c:extLst>
                <c:ext xmlns:c15="http://schemas.microsoft.com/office/drawing/2012/chart" uri="{CE6537A1-D6FC-4f65-9D91-7224C49458BB}"/>
                <c:ext xmlns:c16="http://schemas.microsoft.com/office/drawing/2014/chart" uri="{C3380CC4-5D6E-409C-BE32-E72D297353CC}">
                  <c16:uniqueId val="{00000015-E4F3-4CFC-9E31-B55B8D918BF3}"/>
                </c:ext>
              </c:extLst>
            </c:dLbl>
            <c:dLbl>
              <c:idx val="7"/>
              <c:delete val="1"/>
              <c:extLst>
                <c:ext xmlns:c15="http://schemas.microsoft.com/office/drawing/2012/chart" uri="{CE6537A1-D6FC-4f65-9D91-7224C49458BB}"/>
                <c:ext xmlns:c16="http://schemas.microsoft.com/office/drawing/2014/chart" uri="{C3380CC4-5D6E-409C-BE32-E72D297353CC}">
                  <c16:uniqueId val="{00000016-E4F3-4CFC-9E31-B55B8D918BF3}"/>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4F3-4CFC-9E31-B55B8D918BF3}"/>
                </c:ext>
              </c:extLst>
            </c:dLbl>
            <c:dLbl>
              <c:idx val="9"/>
              <c:delete val="1"/>
              <c:extLst>
                <c:ext xmlns:c15="http://schemas.microsoft.com/office/drawing/2012/chart" uri="{CE6537A1-D6FC-4f65-9D91-7224C49458BB}"/>
                <c:ext xmlns:c16="http://schemas.microsoft.com/office/drawing/2014/chart" uri="{C3380CC4-5D6E-409C-BE32-E72D297353CC}">
                  <c16:uniqueId val="{00000018-E4F3-4CFC-9E31-B55B8D918BF3}"/>
                </c:ext>
              </c:extLst>
            </c:dLbl>
            <c:dLbl>
              <c:idx val="10"/>
              <c:delete val="1"/>
              <c:extLst>
                <c:ext xmlns:c15="http://schemas.microsoft.com/office/drawing/2012/chart" uri="{CE6537A1-D6FC-4f65-9D91-7224C49458BB}"/>
                <c:ext xmlns:c16="http://schemas.microsoft.com/office/drawing/2014/chart" uri="{C3380CC4-5D6E-409C-BE32-E72D297353CC}">
                  <c16:uniqueId val="{00000019-E4F3-4CFC-9E31-B55B8D918BF3}"/>
                </c:ext>
              </c:extLst>
            </c:dLbl>
            <c:dLbl>
              <c:idx val="11"/>
              <c:delete val="1"/>
              <c:extLst>
                <c:ext xmlns:c15="http://schemas.microsoft.com/office/drawing/2012/chart" uri="{CE6537A1-D6FC-4f65-9D91-7224C49458BB}"/>
                <c:ext xmlns:c16="http://schemas.microsoft.com/office/drawing/2014/chart" uri="{C3380CC4-5D6E-409C-BE32-E72D297353CC}">
                  <c16:uniqueId val="{0000001A-E4F3-4CFC-9E31-B55B8D918BF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E4F3-4CFC-9E31-B55B8D918BF3}"/>
            </c:ext>
          </c:extLst>
        </c:ser>
        <c:dLbls>
          <c:showLegendKey val="0"/>
          <c:showVal val="0"/>
          <c:showCatName val="0"/>
          <c:showSerName val="0"/>
          <c:showPercent val="0"/>
          <c:showBubbleSize val="0"/>
        </c:dLbls>
        <c:gapWidth val="60"/>
        <c:axId val="1813294672"/>
        <c:axId val="1"/>
      </c:barChart>
      <c:catAx>
        <c:axId val="181329467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329467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16BB-4E36-9E63-FB0BC30E1BB1}"/>
            </c:ext>
          </c:extLst>
        </c:ser>
        <c:dLbls>
          <c:showLegendKey val="0"/>
          <c:showVal val="0"/>
          <c:showCatName val="0"/>
          <c:showSerName val="0"/>
          <c:showPercent val="0"/>
          <c:showBubbleSize val="0"/>
        </c:dLbls>
        <c:axId val="181328593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6BB-4E36-9E63-FB0BC30E1BB1}"/>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6BB-4E36-9E63-FB0BC30E1BB1}"/>
            </c:ext>
          </c:extLst>
        </c:ser>
        <c:dLbls>
          <c:showLegendKey val="0"/>
          <c:showVal val="0"/>
          <c:showCatName val="0"/>
          <c:showSerName val="0"/>
          <c:showPercent val="0"/>
          <c:showBubbleSize val="0"/>
        </c:dLbls>
        <c:gapWidth val="30"/>
        <c:axId val="1813285936"/>
        <c:axId val="1"/>
      </c:barChart>
      <c:catAx>
        <c:axId val="1813285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328593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19-4D6E-9F0E-636C79C035B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719-4D6E-9F0E-636C79C035BB}"/>
            </c:ext>
          </c:extLst>
        </c:ser>
        <c:dLbls>
          <c:showLegendKey val="0"/>
          <c:showVal val="0"/>
          <c:showCatName val="0"/>
          <c:showSerName val="0"/>
          <c:showPercent val="0"/>
          <c:showBubbleSize val="0"/>
        </c:dLbls>
        <c:axId val="176428747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719-4D6E-9F0E-636C79C035BB}"/>
                </c:ext>
              </c:extLst>
            </c:dLbl>
            <c:dLbl>
              <c:idx val="1"/>
              <c:delete val="1"/>
              <c:extLst>
                <c:ext xmlns:c15="http://schemas.microsoft.com/office/drawing/2012/chart" uri="{CE6537A1-D6FC-4f65-9D91-7224C49458BB}"/>
                <c:ext xmlns:c16="http://schemas.microsoft.com/office/drawing/2014/chart" uri="{C3380CC4-5D6E-409C-BE32-E72D297353CC}">
                  <c16:uniqueId val="{00000003-3719-4D6E-9F0E-636C79C035BB}"/>
                </c:ext>
              </c:extLst>
            </c:dLbl>
            <c:dLbl>
              <c:idx val="2"/>
              <c:delete val="1"/>
              <c:extLst>
                <c:ext xmlns:c15="http://schemas.microsoft.com/office/drawing/2012/chart" uri="{CE6537A1-D6FC-4f65-9D91-7224C49458BB}"/>
                <c:ext xmlns:c16="http://schemas.microsoft.com/office/drawing/2014/chart" uri="{C3380CC4-5D6E-409C-BE32-E72D297353CC}">
                  <c16:uniqueId val="{00000004-3719-4D6E-9F0E-636C79C035BB}"/>
                </c:ext>
              </c:extLst>
            </c:dLbl>
            <c:dLbl>
              <c:idx val="3"/>
              <c:delete val="1"/>
              <c:extLst>
                <c:ext xmlns:c15="http://schemas.microsoft.com/office/drawing/2012/chart" uri="{CE6537A1-D6FC-4f65-9D91-7224C49458BB}"/>
                <c:ext xmlns:c16="http://schemas.microsoft.com/office/drawing/2014/chart" uri="{C3380CC4-5D6E-409C-BE32-E72D297353CC}">
                  <c16:uniqueId val="{00000005-3719-4D6E-9F0E-636C79C035B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719-4D6E-9F0E-636C79C035BB}"/>
                </c:ext>
              </c:extLst>
            </c:dLbl>
            <c:dLbl>
              <c:idx val="5"/>
              <c:delete val="1"/>
              <c:extLst>
                <c:ext xmlns:c15="http://schemas.microsoft.com/office/drawing/2012/chart" uri="{CE6537A1-D6FC-4f65-9D91-7224C49458BB}"/>
                <c:ext xmlns:c16="http://schemas.microsoft.com/office/drawing/2014/chart" uri="{C3380CC4-5D6E-409C-BE32-E72D297353CC}">
                  <c16:uniqueId val="{00000007-3719-4D6E-9F0E-636C79C035BB}"/>
                </c:ext>
              </c:extLst>
            </c:dLbl>
            <c:dLbl>
              <c:idx val="6"/>
              <c:delete val="1"/>
              <c:extLst>
                <c:ext xmlns:c15="http://schemas.microsoft.com/office/drawing/2012/chart" uri="{CE6537A1-D6FC-4f65-9D91-7224C49458BB}"/>
                <c:ext xmlns:c16="http://schemas.microsoft.com/office/drawing/2014/chart" uri="{C3380CC4-5D6E-409C-BE32-E72D297353CC}">
                  <c16:uniqueId val="{00000008-3719-4D6E-9F0E-636C79C035BB}"/>
                </c:ext>
              </c:extLst>
            </c:dLbl>
            <c:dLbl>
              <c:idx val="7"/>
              <c:delete val="1"/>
              <c:extLst>
                <c:ext xmlns:c15="http://schemas.microsoft.com/office/drawing/2012/chart" uri="{CE6537A1-D6FC-4f65-9D91-7224C49458BB}"/>
                <c:ext xmlns:c16="http://schemas.microsoft.com/office/drawing/2014/chart" uri="{C3380CC4-5D6E-409C-BE32-E72D297353CC}">
                  <c16:uniqueId val="{00000009-3719-4D6E-9F0E-636C79C035BB}"/>
                </c:ext>
              </c:extLst>
            </c:dLbl>
            <c:dLbl>
              <c:idx val="8"/>
              <c:delete val="1"/>
              <c:extLst>
                <c:ext xmlns:c15="http://schemas.microsoft.com/office/drawing/2012/chart" uri="{CE6537A1-D6FC-4f65-9D91-7224C49458BB}"/>
                <c:ext xmlns:c16="http://schemas.microsoft.com/office/drawing/2014/chart" uri="{C3380CC4-5D6E-409C-BE32-E72D297353CC}">
                  <c16:uniqueId val="{0000000A-3719-4D6E-9F0E-636C79C035BB}"/>
                </c:ext>
              </c:extLst>
            </c:dLbl>
            <c:dLbl>
              <c:idx val="9"/>
              <c:delete val="1"/>
              <c:extLst>
                <c:ext xmlns:c15="http://schemas.microsoft.com/office/drawing/2012/chart" uri="{CE6537A1-D6FC-4f65-9D91-7224C49458BB}"/>
                <c:ext xmlns:c16="http://schemas.microsoft.com/office/drawing/2014/chart" uri="{C3380CC4-5D6E-409C-BE32-E72D297353CC}">
                  <c16:uniqueId val="{0000000B-3719-4D6E-9F0E-636C79C035BB}"/>
                </c:ext>
              </c:extLst>
            </c:dLbl>
            <c:dLbl>
              <c:idx val="10"/>
              <c:delete val="1"/>
              <c:extLst>
                <c:ext xmlns:c15="http://schemas.microsoft.com/office/drawing/2012/chart" uri="{CE6537A1-D6FC-4f65-9D91-7224C49458BB}"/>
                <c:ext xmlns:c16="http://schemas.microsoft.com/office/drawing/2014/chart" uri="{C3380CC4-5D6E-409C-BE32-E72D297353CC}">
                  <c16:uniqueId val="{0000000C-3719-4D6E-9F0E-636C79C035BB}"/>
                </c:ext>
              </c:extLst>
            </c:dLbl>
            <c:dLbl>
              <c:idx val="11"/>
              <c:delete val="1"/>
              <c:extLst>
                <c:ext xmlns:c15="http://schemas.microsoft.com/office/drawing/2012/chart" uri="{CE6537A1-D6FC-4f65-9D91-7224C49458BB}"/>
                <c:ext xmlns:c16="http://schemas.microsoft.com/office/drawing/2014/chart" uri="{C3380CC4-5D6E-409C-BE32-E72D297353CC}">
                  <c16:uniqueId val="{0000000D-3719-4D6E-9F0E-636C79C035B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3719-4D6E-9F0E-636C79C035BB}"/>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3719-4D6E-9F0E-636C79C035BB}"/>
                </c:ext>
              </c:extLst>
            </c:dLbl>
            <c:dLbl>
              <c:idx val="1"/>
              <c:delete val="1"/>
              <c:extLst>
                <c:ext xmlns:c15="http://schemas.microsoft.com/office/drawing/2012/chart" uri="{CE6537A1-D6FC-4f65-9D91-7224C49458BB}"/>
                <c:ext xmlns:c16="http://schemas.microsoft.com/office/drawing/2014/chart" uri="{C3380CC4-5D6E-409C-BE32-E72D297353CC}">
                  <c16:uniqueId val="{00000010-3719-4D6E-9F0E-636C79C035BB}"/>
                </c:ext>
              </c:extLst>
            </c:dLbl>
            <c:dLbl>
              <c:idx val="2"/>
              <c:delete val="1"/>
              <c:extLst>
                <c:ext xmlns:c15="http://schemas.microsoft.com/office/drawing/2012/chart" uri="{CE6537A1-D6FC-4f65-9D91-7224C49458BB}"/>
                <c:ext xmlns:c16="http://schemas.microsoft.com/office/drawing/2014/chart" uri="{C3380CC4-5D6E-409C-BE32-E72D297353CC}">
                  <c16:uniqueId val="{00000011-3719-4D6E-9F0E-636C79C035BB}"/>
                </c:ext>
              </c:extLst>
            </c:dLbl>
            <c:dLbl>
              <c:idx val="3"/>
              <c:delete val="1"/>
              <c:extLst>
                <c:ext xmlns:c15="http://schemas.microsoft.com/office/drawing/2012/chart" uri="{CE6537A1-D6FC-4f65-9D91-7224C49458BB}"/>
                <c:ext xmlns:c16="http://schemas.microsoft.com/office/drawing/2014/chart" uri="{C3380CC4-5D6E-409C-BE32-E72D297353CC}">
                  <c16:uniqueId val="{00000012-3719-4D6E-9F0E-636C79C035BB}"/>
                </c:ext>
              </c:extLst>
            </c:dLbl>
            <c:dLbl>
              <c:idx val="4"/>
              <c:delete val="1"/>
              <c:extLst>
                <c:ext xmlns:c15="http://schemas.microsoft.com/office/drawing/2012/chart" uri="{CE6537A1-D6FC-4f65-9D91-7224C49458BB}"/>
                <c:ext xmlns:c16="http://schemas.microsoft.com/office/drawing/2014/chart" uri="{C3380CC4-5D6E-409C-BE32-E72D297353CC}">
                  <c16:uniqueId val="{00000013-3719-4D6E-9F0E-636C79C035BB}"/>
                </c:ext>
              </c:extLst>
            </c:dLbl>
            <c:dLbl>
              <c:idx val="5"/>
              <c:delete val="1"/>
              <c:extLst>
                <c:ext xmlns:c15="http://schemas.microsoft.com/office/drawing/2012/chart" uri="{CE6537A1-D6FC-4f65-9D91-7224C49458BB}"/>
                <c:ext xmlns:c16="http://schemas.microsoft.com/office/drawing/2014/chart" uri="{C3380CC4-5D6E-409C-BE32-E72D297353CC}">
                  <c16:uniqueId val="{00000014-3719-4D6E-9F0E-636C79C035BB}"/>
                </c:ext>
              </c:extLst>
            </c:dLbl>
            <c:dLbl>
              <c:idx val="6"/>
              <c:delete val="1"/>
              <c:extLst>
                <c:ext xmlns:c15="http://schemas.microsoft.com/office/drawing/2012/chart" uri="{CE6537A1-D6FC-4f65-9D91-7224C49458BB}"/>
                <c:ext xmlns:c16="http://schemas.microsoft.com/office/drawing/2014/chart" uri="{C3380CC4-5D6E-409C-BE32-E72D297353CC}">
                  <c16:uniqueId val="{00000015-3719-4D6E-9F0E-636C79C035BB}"/>
                </c:ext>
              </c:extLst>
            </c:dLbl>
            <c:dLbl>
              <c:idx val="7"/>
              <c:delete val="1"/>
              <c:extLst>
                <c:ext xmlns:c15="http://schemas.microsoft.com/office/drawing/2012/chart" uri="{CE6537A1-D6FC-4f65-9D91-7224C49458BB}"/>
                <c:ext xmlns:c16="http://schemas.microsoft.com/office/drawing/2014/chart" uri="{C3380CC4-5D6E-409C-BE32-E72D297353CC}">
                  <c16:uniqueId val="{00000016-3719-4D6E-9F0E-636C79C035B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719-4D6E-9F0E-636C79C035BB}"/>
                </c:ext>
              </c:extLst>
            </c:dLbl>
            <c:dLbl>
              <c:idx val="9"/>
              <c:delete val="1"/>
              <c:extLst>
                <c:ext xmlns:c15="http://schemas.microsoft.com/office/drawing/2012/chart" uri="{CE6537A1-D6FC-4f65-9D91-7224C49458BB}"/>
                <c:ext xmlns:c16="http://schemas.microsoft.com/office/drawing/2014/chart" uri="{C3380CC4-5D6E-409C-BE32-E72D297353CC}">
                  <c16:uniqueId val="{00000018-3719-4D6E-9F0E-636C79C035BB}"/>
                </c:ext>
              </c:extLst>
            </c:dLbl>
            <c:dLbl>
              <c:idx val="10"/>
              <c:delete val="1"/>
              <c:extLst>
                <c:ext xmlns:c15="http://schemas.microsoft.com/office/drawing/2012/chart" uri="{CE6537A1-D6FC-4f65-9D91-7224C49458BB}"/>
                <c:ext xmlns:c16="http://schemas.microsoft.com/office/drawing/2014/chart" uri="{C3380CC4-5D6E-409C-BE32-E72D297353CC}">
                  <c16:uniqueId val="{00000019-3719-4D6E-9F0E-636C79C035BB}"/>
                </c:ext>
              </c:extLst>
            </c:dLbl>
            <c:dLbl>
              <c:idx val="11"/>
              <c:delete val="1"/>
              <c:extLst>
                <c:ext xmlns:c15="http://schemas.microsoft.com/office/drawing/2012/chart" uri="{CE6537A1-D6FC-4f65-9D91-7224C49458BB}"/>
                <c:ext xmlns:c16="http://schemas.microsoft.com/office/drawing/2014/chart" uri="{C3380CC4-5D6E-409C-BE32-E72D297353CC}">
                  <c16:uniqueId val="{0000001A-3719-4D6E-9F0E-636C79C035B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3719-4D6E-9F0E-636C79C035BB}"/>
            </c:ext>
          </c:extLst>
        </c:ser>
        <c:dLbls>
          <c:showLegendKey val="0"/>
          <c:showVal val="0"/>
          <c:showCatName val="0"/>
          <c:showSerName val="0"/>
          <c:showPercent val="0"/>
          <c:showBubbleSize val="0"/>
        </c:dLbls>
        <c:gapWidth val="60"/>
        <c:axId val="1764287472"/>
        <c:axId val="1"/>
      </c:barChart>
      <c:catAx>
        <c:axId val="176428747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6428747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1529-4CF6-A0C4-8D46779C024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529-4CF6-A0C4-8D46779C024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1529-4CF6-A0C4-8D46779C0247}"/>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1529-4CF6-A0C4-8D46779C0247}"/>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1529-4CF6-A0C4-8D46779C0247}"/>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1529-4CF6-A0C4-8D46779C0247}"/>
            </c:ext>
          </c:extLst>
        </c:ser>
        <c:dLbls>
          <c:showLegendKey val="0"/>
          <c:showVal val="0"/>
          <c:showCatName val="0"/>
          <c:showSerName val="0"/>
          <c:showPercent val="0"/>
          <c:showBubbleSize val="0"/>
        </c:dLbls>
        <c:axId val="1813281360"/>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1529-4CF6-A0C4-8D46779C0247}"/>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1529-4CF6-A0C4-8D46779C0247}"/>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1529-4CF6-A0C4-8D46779C0247}"/>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529-4CF6-A0C4-8D46779C0247}"/>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529-4CF6-A0C4-8D46779C0247}"/>
            </c:ext>
          </c:extLst>
        </c:ser>
        <c:dLbls>
          <c:showLegendKey val="0"/>
          <c:showVal val="0"/>
          <c:showCatName val="0"/>
          <c:showSerName val="0"/>
          <c:showPercent val="0"/>
          <c:showBubbleSize val="0"/>
        </c:dLbls>
        <c:gapWidth val="150"/>
        <c:axId val="3"/>
        <c:axId val="4"/>
      </c:barChart>
      <c:catAx>
        <c:axId val="1813281360"/>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3281360"/>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AC-4E76-A39A-5691D85712C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6BAC-4E76-A39A-5691D85712CB}"/>
            </c:ext>
          </c:extLst>
        </c:ser>
        <c:dLbls>
          <c:showLegendKey val="0"/>
          <c:showVal val="0"/>
          <c:showCatName val="0"/>
          <c:showSerName val="0"/>
          <c:showPercent val="0"/>
          <c:showBubbleSize val="0"/>
        </c:dLbls>
        <c:axId val="181328260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6BAC-4E76-A39A-5691D85712CB}"/>
                </c:ext>
              </c:extLst>
            </c:dLbl>
            <c:dLbl>
              <c:idx val="1"/>
              <c:delete val="1"/>
              <c:extLst>
                <c:ext xmlns:c15="http://schemas.microsoft.com/office/drawing/2012/chart" uri="{CE6537A1-D6FC-4f65-9D91-7224C49458BB}"/>
                <c:ext xmlns:c16="http://schemas.microsoft.com/office/drawing/2014/chart" uri="{C3380CC4-5D6E-409C-BE32-E72D297353CC}">
                  <c16:uniqueId val="{00000003-6BAC-4E76-A39A-5691D85712CB}"/>
                </c:ext>
              </c:extLst>
            </c:dLbl>
            <c:dLbl>
              <c:idx val="2"/>
              <c:delete val="1"/>
              <c:extLst>
                <c:ext xmlns:c15="http://schemas.microsoft.com/office/drawing/2012/chart" uri="{CE6537A1-D6FC-4f65-9D91-7224C49458BB}"/>
                <c:ext xmlns:c16="http://schemas.microsoft.com/office/drawing/2014/chart" uri="{C3380CC4-5D6E-409C-BE32-E72D297353CC}">
                  <c16:uniqueId val="{00000004-6BAC-4E76-A39A-5691D85712CB}"/>
                </c:ext>
              </c:extLst>
            </c:dLbl>
            <c:dLbl>
              <c:idx val="3"/>
              <c:delete val="1"/>
              <c:extLst>
                <c:ext xmlns:c15="http://schemas.microsoft.com/office/drawing/2012/chart" uri="{CE6537A1-D6FC-4f65-9D91-7224C49458BB}"/>
                <c:ext xmlns:c16="http://schemas.microsoft.com/office/drawing/2014/chart" uri="{C3380CC4-5D6E-409C-BE32-E72D297353CC}">
                  <c16:uniqueId val="{00000005-6BAC-4E76-A39A-5691D85712C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AC-4E76-A39A-5691D85712CB}"/>
                </c:ext>
              </c:extLst>
            </c:dLbl>
            <c:dLbl>
              <c:idx val="5"/>
              <c:delete val="1"/>
              <c:extLst>
                <c:ext xmlns:c15="http://schemas.microsoft.com/office/drawing/2012/chart" uri="{CE6537A1-D6FC-4f65-9D91-7224C49458BB}"/>
                <c:ext xmlns:c16="http://schemas.microsoft.com/office/drawing/2014/chart" uri="{C3380CC4-5D6E-409C-BE32-E72D297353CC}">
                  <c16:uniqueId val="{00000007-6BAC-4E76-A39A-5691D85712CB}"/>
                </c:ext>
              </c:extLst>
            </c:dLbl>
            <c:dLbl>
              <c:idx val="6"/>
              <c:delete val="1"/>
              <c:extLst>
                <c:ext xmlns:c15="http://schemas.microsoft.com/office/drawing/2012/chart" uri="{CE6537A1-D6FC-4f65-9D91-7224C49458BB}"/>
                <c:ext xmlns:c16="http://schemas.microsoft.com/office/drawing/2014/chart" uri="{C3380CC4-5D6E-409C-BE32-E72D297353CC}">
                  <c16:uniqueId val="{00000008-6BAC-4E76-A39A-5691D85712CB}"/>
                </c:ext>
              </c:extLst>
            </c:dLbl>
            <c:dLbl>
              <c:idx val="7"/>
              <c:delete val="1"/>
              <c:extLst>
                <c:ext xmlns:c15="http://schemas.microsoft.com/office/drawing/2012/chart" uri="{CE6537A1-D6FC-4f65-9D91-7224C49458BB}"/>
                <c:ext xmlns:c16="http://schemas.microsoft.com/office/drawing/2014/chart" uri="{C3380CC4-5D6E-409C-BE32-E72D297353CC}">
                  <c16:uniqueId val="{00000009-6BAC-4E76-A39A-5691D85712CB}"/>
                </c:ext>
              </c:extLst>
            </c:dLbl>
            <c:dLbl>
              <c:idx val="8"/>
              <c:delete val="1"/>
              <c:extLst>
                <c:ext xmlns:c15="http://schemas.microsoft.com/office/drawing/2012/chart" uri="{CE6537A1-D6FC-4f65-9D91-7224C49458BB}"/>
                <c:ext xmlns:c16="http://schemas.microsoft.com/office/drawing/2014/chart" uri="{C3380CC4-5D6E-409C-BE32-E72D297353CC}">
                  <c16:uniqueId val="{0000000A-6BAC-4E76-A39A-5691D85712CB}"/>
                </c:ext>
              </c:extLst>
            </c:dLbl>
            <c:dLbl>
              <c:idx val="9"/>
              <c:delete val="1"/>
              <c:extLst>
                <c:ext xmlns:c15="http://schemas.microsoft.com/office/drawing/2012/chart" uri="{CE6537A1-D6FC-4f65-9D91-7224C49458BB}"/>
                <c:ext xmlns:c16="http://schemas.microsoft.com/office/drawing/2014/chart" uri="{C3380CC4-5D6E-409C-BE32-E72D297353CC}">
                  <c16:uniqueId val="{0000000B-6BAC-4E76-A39A-5691D85712CB}"/>
                </c:ext>
              </c:extLst>
            </c:dLbl>
            <c:dLbl>
              <c:idx val="10"/>
              <c:delete val="1"/>
              <c:extLst>
                <c:ext xmlns:c15="http://schemas.microsoft.com/office/drawing/2012/chart" uri="{CE6537A1-D6FC-4f65-9D91-7224C49458BB}"/>
                <c:ext xmlns:c16="http://schemas.microsoft.com/office/drawing/2014/chart" uri="{C3380CC4-5D6E-409C-BE32-E72D297353CC}">
                  <c16:uniqueId val="{0000000C-6BAC-4E76-A39A-5691D85712CB}"/>
                </c:ext>
              </c:extLst>
            </c:dLbl>
            <c:dLbl>
              <c:idx val="11"/>
              <c:delete val="1"/>
              <c:extLst>
                <c:ext xmlns:c15="http://schemas.microsoft.com/office/drawing/2012/chart" uri="{CE6537A1-D6FC-4f65-9D91-7224C49458BB}"/>
                <c:ext xmlns:c16="http://schemas.microsoft.com/office/drawing/2014/chart" uri="{C3380CC4-5D6E-409C-BE32-E72D297353CC}">
                  <c16:uniqueId val="{0000000D-6BAC-4E76-A39A-5691D85712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6BAC-4E76-A39A-5691D85712CB}"/>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6BAC-4E76-A39A-5691D85712CB}"/>
                </c:ext>
              </c:extLst>
            </c:dLbl>
            <c:dLbl>
              <c:idx val="1"/>
              <c:delete val="1"/>
              <c:extLst>
                <c:ext xmlns:c15="http://schemas.microsoft.com/office/drawing/2012/chart" uri="{CE6537A1-D6FC-4f65-9D91-7224C49458BB}"/>
                <c:ext xmlns:c16="http://schemas.microsoft.com/office/drawing/2014/chart" uri="{C3380CC4-5D6E-409C-BE32-E72D297353CC}">
                  <c16:uniqueId val="{00000010-6BAC-4E76-A39A-5691D85712CB}"/>
                </c:ext>
              </c:extLst>
            </c:dLbl>
            <c:dLbl>
              <c:idx val="2"/>
              <c:delete val="1"/>
              <c:extLst>
                <c:ext xmlns:c15="http://schemas.microsoft.com/office/drawing/2012/chart" uri="{CE6537A1-D6FC-4f65-9D91-7224C49458BB}"/>
                <c:ext xmlns:c16="http://schemas.microsoft.com/office/drawing/2014/chart" uri="{C3380CC4-5D6E-409C-BE32-E72D297353CC}">
                  <c16:uniqueId val="{00000011-6BAC-4E76-A39A-5691D85712CB}"/>
                </c:ext>
              </c:extLst>
            </c:dLbl>
            <c:dLbl>
              <c:idx val="3"/>
              <c:delete val="1"/>
              <c:extLst>
                <c:ext xmlns:c15="http://schemas.microsoft.com/office/drawing/2012/chart" uri="{CE6537A1-D6FC-4f65-9D91-7224C49458BB}"/>
                <c:ext xmlns:c16="http://schemas.microsoft.com/office/drawing/2014/chart" uri="{C3380CC4-5D6E-409C-BE32-E72D297353CC}">
                  <c16:uniqueId val="{00000012-6BAC-4E76-A39A-5691D85712CB}"/>
                </c:ext>
              </c:extLst>
            </c:dLbl>
            <c:dLbl>
              <c:idx val="4"/>
              <c:delete val="1"/>
              <c:extLst>
                <c:ext xmlns:c15="http://schemas.microsoft.com/office/drawing/2012/chart" uri="{CE6537A1-D6FC-4f65-9D91-7224C49458BB}"/>
                <c:ext xmlns:c16="http://schemas.microsoft.com/office/drawing/2014/chart" uri="{C3380CC4-5D6E-409C-BE32-E72D297353CC}">
                  <c16:uniqueId val="{00000013-6BAC-4E76-A39A-5691D85712CB}"/>
                </c:ext>
              </c:extLst>
            </c:dLbl>
            <c:dLbl>
              <c:idx val="5"/>
              <c:delete val="1"/>
              <c:extLst>
                <c:ext xmlns:c15="http://schemas.microsoft.com/office/drawing/2012/chart" uri="{CE6537A1-D6FC-4f65-9D91-7224C49458BB}"/>
                <c:ext xmlns:c16="http://schemas.microsoft.com/office/drawing/2014/chart" uri="{C3380CC4-5D6E-409C-BE32-E72D297353CC}">
                  <c16:uniqueId val="{00000014-6BAC-4E76-A39A-5691D85712CB}"/>
                </c:ext>
              </c:extLst>
            </c:dLbl>
            <c:dLbl>
              <c:idx val="6"/>
              <c:delete val="1"/>
              <c:extLst>
                <c:ext xmlns:c15="http://schemas.microsoft.com/office/drawing/2012/chart" uri="{CE6537A1-D6FC-4f65-9D91-7224C49458BB}"/>
                <c:ext xmlns:c16="http://schemas.microsoft.com/office/drawing/2014/chart" uri="{C3380CC4-5D6E-409C-BE32-E72D297353CC}">
                  <c16:uniqueId val="{00000015-6BAC-4E76-A39A-5691D85712CB}"/>
                </c:ext>
              </c:extLst>
            </c:dLbl>
            <c:dLbl>
              <c:idx val="7"/>
              <c:delete val="1"/>
              <c:extLst>
                <c:ext xmlns:c15="http://schemas.microsoft.com/office/drawing/2012/chart" uri="{CE6537A1-D6FC-4f65-9D91-7224C49458BB}"/>
                <c:ext xmlns:c16="http://schemas.microsoft.com/office/drawing/2014/chart" uri="{C3380CC4-5D6E-409C-BE32-E72D297353CC}">
                  <c16:uniqueId val="{00000016-6BAC-4E76-A39A-5691D85712C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BAC-4E76-A39A-5691D85712CB}"/>
                </c:ext>
              </c:extLst>
            </c:dLbl>
            <c:dLbl>
              <c:idx val="9"/>
              <c:delete val="1"/>
              <c:extLst>
                <c:ext xmlns:c15="http://schemas.microsoft.com/office/drawing/2012/chart" uri="{CE6537A1-D6FC-4f65-9D91-7224C49458BB}"/>
                <c:ext xmlns:c16="http://schemas.microsoft.com/office/drawing/2014/chart" uri="{C3380CC4-5D6E-409C-BE32-E72D297353CC}">
                  <c16:uniqueId val="{00000018-6BAC-4E76-A39A-5691D85712CB}"/>
                </c:ext>
              </c:extLst>
            </c:dLbl>
            <c:dLbl>
              <c:idx val="10"/>
              <c:delete val="1"/>
              <c:extLst>
                <c:ext xmlns:c15="http://schemas.microsoft.com/office/drawing/2012/chart" uri="{CE6537A1-D6FC-4f65-9D91-7224C49458BB}"/>
                <c:ext xmlns:c16="http://schemas.microsoft.com/office/drawing/2014/chart" uri="{C3380CC4-5D6E-409C-BE32-E72D297353CC}">
                  <c16:uniqueId val="{00000019-6BAC-4E76-A39A-5691D85712CB}"/>
                </c:ext>
              </c:extLst>
            </c:dLbl>
            <c:dLbl>
              <c:idx val="11"/>
              <c:delete val="1"/>
              <c:extLst>
                <c:ext xmlns:c15="http://schemas.microsoft.com/office/drawing/2012/chart" uri="{CE6537A1-D6FC-4f65-9D91-7224C49458BB}"/>
                <c:ext xmlns:c16="http://schemas.microsoft.com/office/drawing/2014/chart" uri="{C3380CC4-5D6E-409C-BE32-E72D297353CC}">
                  <c16:uniqueId val="{0000001A-6BAC-4E76-A39A-5691D85712C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6BAC-4E76-A39A-5691D85712CB}"/>
            </c:ext>
          </c:extLst>
        </c:ser>
        <c:dLbls>
          <c:showLegendKey val="0"/>
          <c:showVal val="0"/>
          <c:showCatName val="0"/>
          <c:showSerName val="0"/>
          <c:showPercent val="0"/>
          <c:showBubbleSize val="0"/>
        </c:dLbls>
        <c:gapWidth val="60"/>
        <c:axId val="1813282608"/>
        <c:axId val="1"/>
      </c:barChart>
      <c:catAx>
        <c:axId val="181328260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328260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E0D-4E9C-8D1A-09A8BC7BAF2C}"/>
            </c:ext>
          </c:extLst>
        </c:ser>
        <c:dLbls>
          <c:showLegendKey val="0"/>
          <c:showVal val="0"/>
          <c:showCatName val="0"/>
          <c:showSerName val="0"/>
          <c:showPercent val="0"/>
          <c:showBubbleSize val="0"/>
        </c:dLbls>
        <c:axId val="181329425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E0D-4E9C-8D1A-09A8BC7BAF2C}"/>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E0D-4E9C-8D1A-09A8BC7BAF2C}"/>
            </c:ext>
          </c:extLst>
        </c:ser>
        <c:dLbls>
          <c:showLegendKey val="0"/>
          <c:showVal val="0"/>
          <c:showCatName val="0"/>
          <c:showSerName val="0"/>
          <c:showPercent val="0"/>
          <c:showBubbleSize val="0"/>
        </c:dLbls>
        <c:gapWidth val="30"/>
        <c:axId val="1813294256"/>
        <c:axId val="1"/>
      </c:barChart>
      <c:catAx>
        <c:axId val="1813294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32942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Jahr-Industrie'!$D$3</c:f>
              <c:numCache>
                <c:formatCode>mmm\-yy</c:formatCode>
                <c:ptCount val="1"/>
                <c:pt idx="0">
                  <c:v>0</c:v>
                </c:pt>
              </c:numCache>
            </c:numRef>
          </c:val>
          <c:extLst>
            <c:ext xmlns:c16="http://schemas.microsoft.com/office/drawing/2014/chart" uri="{C3380CC4-5D6E-409C-BE32-E72D297353CC}">
              <c16:uniqueId val="{00000000-B375-484E-A92E-1CBBA4F966EB}"/>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75-484E-A92E-1CBBA4F966E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Jahr-Industrie'!$E$3</c:f>
              <c:numCache>
                <c:formatCode>mmm\-yy</c:formatCode>
                <c:ptCount val="1"/>
                <c:pt idx="0">
                  <c:v>0</c:v>
                </c:pt>
              </c:numCache>
            </c:numRef>
          </c:val>
          <c:extLst>
            <c:ext xmlns:c16="http://schemas.microsoft.com/office/drawing/2014/chart" uri="{C3380CC4-5D6E-409C-BE32-E72D297353CC}">
              <c16:uniqueId val="{00000002-B375-484E-A92E-1CBBA4F966EB}"/>
            </c:ext>
          </c:extLst>
        </c:ser>
        <c:ser>
          <c:idx val="0"/>
          <c:order val="2"/>
          <c:spPr>
            <a:solidFill>
              <a:srgbClr val="8080FF"/>
            </a:solidFill>
            <a:ln w="12700">
              <a:solidFill>
                <a:srgbClr val="000000"/>
              </a:solidFill>
              <a:prstDash val="solid"/>
            </a:ln>
          </c:spPr>
          <c:val>
            <c:numRef>
              <c:f>'2. Jahr-Industrie'!$F$3</c:f>
              <c:numCache>
                <c:formatCode>mmm\-yy</c:formatCode>
                <c:ptCount val="1"/>
                <c:pt idx="0">
                  <c:v>0</c:v>
                </c:pt>
              </c:numCache>
            </c:numRef>
          </c:val>
          <c:extLst>
            <c:ext xmlns:c16="http://schemas.microsoft.com/office/drawing/2014/chart" uri="{C3380CC4-5D6E-409C-BE32-E72D297353CC}">
              <c16:uniqueId val="{00000003-B375-484E-A92E-1CBBA4F966EB}"/>
            </c:ext>
          </c:extLst>
        </c:ser>
        <c:ser>
          <c:idx val="9"/>
          <c:order val="3"/>
          <c:spPr>
            <a:solidFill>
              <a:srgbClr val="FF00FF"/>
            </a:solidFill>
            <a:ln w="12700">
              <a:solidFill>
                <a:srgbClr val="000000"/>
              </a:solidFill>
              <a:prstDash val="solid"/>
            </a:ln>
          </c:spPr>
          <c:val>
            <c:numRef>
              <c:f>'2. Jahr-Industrie'!$G$3</c:f>
              <c:numCache>
                <c:formatCode>mmm\-yy</c:formatCode>
                <c:ptCount val="1"/>
                <c:pt idx="0">
                  <c:v>0</c:v>
                </c:pt>
              </c:numCache>
            </c:numRef>
          </c:val>
          <c:extLst>
            <c:ext xmlns:c16="http://schemas.microsoft.com/office/drawing/2014/chart" uri="{C3380CC4-5D6E-409C-BE32-E72D297353CC}">
              <c16:uniqueId val="{00000004-B375-484E-A92E-1CBBA4F966EB}"/>
            </c:ext>
          </c:extLst>
        </c:ser>
        <c:ser>
          <c:idx val="10"/>
          <c:order val="4"/>
          <c:spPr>
            <a:solidFill>
              <a:srgbClr val="FFFF00"/>
            </a:solidFill>
            <a:ln w="12700">
              <a:solidFill>
                <a:srgbClr val="000000"/>
              </a:solidFill>
              <a:prstDash val="solid"/>
            </a:ln>
          </c:spPr>
          <c:val>
            <c:numRef>
              <c:f>'2. Jahr-Industrie'!$H$3</c:f>
              <c:numCache>
                <c:formatCode>mmm\-yy</c:formatCode>
                <c:ptCount val="1"/>
                <c:pt idx="0">
                  <c:v>0</c:v>
                </c:pt>
              </c:numCache>
            </c:numRef>
          </c:val>
          <c:extLst>
            <c:ext xmlns:c16="http://schemas.microsoft.com/office/drawing/2014/chart" uri="{C3380CC4-5D6E-409C-BE32-E72D297353CC}">
              <c16:uniqueId val="{00000005-B375-484E-A92E-1CBBA4F966EB}"/>
            </c:ext>
          </c:extLst>
        </c:ser>
        <c:dLbls>
          <c:showLegendKey val="0"/>
          <c:showVal val="0"/>
          <c:showCatName val="0"/>
          <c:showSerName val="0"/>
          <c:showPercent val="0"/>
          <c:showBubbleSize val="0"/>
        </c:dLbls>
        <c:axId val="175608433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Jahr-Industrie'!$I$3</c:f>
              <c:numCache>
                <c:formatCode>mmm\-yy</c:formatCode>
                <c:ptCount val="1"/>
                <c:pt idx="0">
                  <c:v>0</c:v>
                </c:pt>
              </c:numCache>
            </c:numRef>
          </c:val>
          <c:extLst>
            <c:ext xmlns:c16="http://schemas.microsoft.com/office/drawing/2014/chart" uri="{C3380CC4-5D6E-409C-BE32-E72D297353CC}">
              <c16:uniqueId val="{00000006-B375-484E-A92E-1CBBA4F966EB}"/>
            </c:ext>
          </c:extLst>
        </c:ser>
        <c:ser>
          <c:idx val="4"/>
          <c:order val="6"/>
          <c:spPr>
            <a:solidFill>
              <a:srgbClr val="600080"/>
            </a:solidFill>
            <a:ln w="12700">
              <a:solidFill>
                <a:srgbClr val="000000"/>
              </a:solidFill>
              <a:prstDash val="solid"/>
            </a:ln>
          </c:spPr>
          <c:invertIfNegative val="0"/>
          <c:val>
            <c:numRef>
              <c:f>'2. Jahr-Industrie'!$K$3</c:f>
              <c:numCache>
                <c:formatCode>mmm\-yy</c:formatCode>
                <c:ptCount val="1"/>
                <c:pt idx="0">
                  <c:v>0</c:v>
                </c:pt>
              </c:numCache>
            </c:numRef>
          </c:val>
          <c:extLst>
            <c:ext xmlns:c16="http://schemas.microsoft.com/office/drawing/2014/chart" uri="{C3380CC4-5D6E-409C-BE32-E72D297353CC}">
              <c16:uniqueId val="{00000007-B375-484E-A92E-1CBBA4F966EB}"/>
            </c:ext>
          </c:extLst>
        </c:ser>
        <c:ser>
          <c:idx val="6"/>
          <c:order val="7"/>
          <c:spPr>
            <a:solidFill>
              <a:srgbClr val="0080C0"/>
            </a:solidFill>
            <a:ln w="12700">
              <a:solidFill>
                <a:srgbClr val="000000"/>
              </a:solidFill>
              <a:prstDash val="solid"/>
            </a:ln>
          </c:spPr>
          <c:invertIfNegative val="0"/>
          <c:val>
            <c:numRef>
              <c:f>'2. Jahr-Industrie'!$O$3</c:f>
              <c:numCache>
                <c:formatCode>mmm\-yy</c:formatCode>
                <c:ptCount val="1"/>
                <c:pt idx="0">
                  <c:v>0</c:v>
                </c:pt>
              </c:numCache>
            </c:numRef>
          </c:val>
          <c:extLst>
            <c:ext xmlns:c16="http://schemas.microsoft.com/office/drawing/2014/chart" uri="{C3380CC4-5D6E-409C-BE32-E72D297353CC}">
              <c16:uniqueId val="{00000008-B375-484E-A92E-1CBBA4F966EB}"/>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B375-484E-A92E-1CBBA4F966EB}"/>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B375-484E-A92E-1CBBA4F966EB}"/>
            </c:ext>
          </c:extLst>
        </c:ser>
        <c:dLbls>
          <c:showLegendKey val="0"/>
          <c:showVal val="0"/>
          <c:showCatName val="0"/>
          <c:showSerName val="0"/>
          <c:showPercent val="0"/>
          <c:showBubbleSize val="0"/>
        </c:dLbls>
        <c:gapWidth val="150"/>
        <c:axId val="3"/>
        <c:axId val="4"/>
      </c:barChart>
      <c:catAx>
        <c:axId val="175608433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608433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77-4671-BD1D-01031E0AB14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4E77-4671-BD1D-01031E0AB149}"/>
            </c:ext>
          </c:extLst>
        </c:ser>
        <c:dLbls>
          <c:showLegendKey val="0"/>
          <c:showVal val="0"/>
          <c:showCatName val="0"/>
          <c:showSerName val="0"/>
          <c:showPercent val="0"/>
          <c:showBubbleSize val="0"/>
        </c:dLbls>
        <c:axId val="1756076016"/>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E77-4671-BD1D-01031E0AB149}"/>
                </c:ext>
              </c:extLst>
            </c:dLbl>
            <c:dLbl>
              <c:idx val="1"/>
              <c:delete val="1"/>
              <c:extLst>
                <c:ext xmlns:c15="http://schemas.microsoft.com/office/drawing/2012/chart" uri="{CE6537A1-D6FC-4f65-9D91-7224C49458BB}"/>
                <c:ext xmlns:c16="http://schemas.microsoft.com/office/drawing/2014/chart" uri="{C3380CC4-5D6E-409C-BE32-E72D297353CC}">
                  <c16:uniqueId val="{00000003-4E77-4671-BD1D-01031E0AB149}"/>
                </c:ext>
              </c:extLst>
            </c:dLbl>
            <c:dLbl>
              <c:idx val="2"/>
              <c:delete val="1"/>
              <c:extLst>
                <c:ext xmlns:c15="http://schemas.microsoft.com/office/drawing/2012/chart" uri="{CE6537A1-D6FC-4f65-9D91-7224C49458BB}"/>
                <c:ext xmlns:c16="http://schemas.microsoft.com/office/drawing/2014/chart" uri="{C3380CC4-5D6E-409C-BE32-E72D297353CC}">
                  <c16:uniqueId val="{00000004-4E77-4671-BD1D-01031E0AB149}"/>
                </c:ext>
              </c:extLst>
            </c:dLbl>
            <c:dLbl>
              <c:idx val="3"/>
              <c:delete val="1"/>
              <c:extLst>
                <c:ext xmlns:c15="http://schemas.microsoft.com/office/drawing/2012/chart" uri="{CE6537A1-D6FC-4f65-9D91-7224C49458BB}"/>
                <c:ext xmlns:c16="http://schemas.microsoft.com/office/drawing/2014/chart" uri="{C3380CC4-5D6E-409C-BE32-E72D297353CC}">
                  <c16:uniqueId val="{00000005-4E77-4671-BD1D-01031E0AB149}"/>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E77-4671-BD1D-01031E0AB149}"/>
                </c:ext>
              </c:extLst>
            </c:dLbl>
            <c:dLbl>
              <c:idx val="5"/>
              <c:delete val="1"/>
              <c:extLst>
                <c:ext xmlns:c15="http://schemas.microsoft.com/office/drawing/2012/chart" uri="{CE6537A1-D6FC-4f65-9D91-7224C49458BB}"/>
                <c:ext xmlns:c16="http://schemas.microsoft.com/office/drawing/2014/chart" uri="{C3380CC4-5D6E-409C-BE32-E72D297353CC}">
                  <c16:uniqueId val="{00000007-4E77-4671-BD1D-01031E0AB149}"/>
                </c:ext>
              </c:extLst>
            </c:dLbl>
            <c:dLbl>
              <c:idx val="6"/>
              <c:delete val="1"/>
              <c:extLst>
                <c:ext xmlns:c15="http://schemas.microsoft.com/office/drawing/2012/chart" uri="{CE6537A1-D6FC-4f65-9D91-7224C49458BB}"/>
                <c:ext xmlns:c16="http://schemas.microsoft.com/office/drawing/2014/chart" uri="{C3380CC4-5D6E-409C-BE32-E72D297353CC}">
                  <c16:uniqueId val="{00000008-4E77-4671-BD1D-01031E0AB149}"/>
                </c:ext>
              </c:extLst>
            </c:dLbl>
            <c:dLbl>
              <c:idx val="7"/>
              <c:delete val="1"/>
              <c:extLst>
                <c:ext xmlns:c15="http://schemas.microsoft.com/office/drawing/2012/chart" uri="{CE6537A1-D6FC-4f65-9D91-7224C49458BB}"/>
                <c:ext xmlns:c16="http://schemas.microsoft.com/office/drawing/2014/chart" uri="{C3380CC4-5D6E-409C-BE32-E72D297353CC}">
                  <c16:uniqueId val="{00000009-4E77-4671-BD1D-01031E0AB149}"/>
                </c:ext>
              </c:extLst>
            </c:dLbl>
            <c:dLbl>
              <c:idx val="8"/>
              <c:delete val="1"/>
              <c:extLst>
                <c:ext xmlns:c15="http://schemas.microsoft.com/office/drawing/2012/chart" uri="{CE6537A1-D6FC-4f65-9D91-7224C49458BB}"/>
                <c:ext xmlns:c16="http://schemas.microsoft.com/office/drawing/2014/chart" uri="{C3380CC4-5D6E-409C-BE32-E72D297353CC}">
                  <c16:uniqueId val="{0000000A-4E77-4671-BD1D-01031E0AB149}"/>
                </c:ext>
              </c:extLst>
            </c:dLbl>
            <c:dLbl>
              <c:idx val="9"/>
              <c:delete val="1"/>
              <c:extLst>
                <c:ext xmlns:c15="http://schemas.microsoft.com/office/drawing/2012/chart" uri="{CE6537A1-D6FC-4f65-9D91-7224C49458BB}"/>
                <c:ext xmlns:c16="http://schemas.microsoft.com/office/drawing/2014/chart" uri="{C3380CC4-5D6E-409C-BE32-E72D297353CC}">
                  <c16:uniqueId val="{0000000B-4E77-4671-BD1D-01031E0AB149}"/>
                </c:ext>
              </c:extLst>
            </c:dLbl>
            <c:dLbl>
              <c:idx val="10"/>
              <c:delete val="1"/>
              <c:extLst>
                <c:ext xmlns:c15="http://schemas.microsoft.com/office/drawing/2012/chart" uri="{CE6537A1-D6FC-4f65-9D91-7224C49458BB}"/>
                <c:ext xmlns:c16="http://schemas.microsoft.com/office/drawing/2014/chart" uri="{C3380CC4-5D6E-409C-BE32-E72D297353CC}">
                  <c16:uniqueId val="{0000000C-4E77-4671-BD1D-01031E0AB149}"/>
                </c:ext>
              </c:extLst>
            </c:dLbl>
            <c:dLbl>
              <c:idx val="11"/>
              <c:delete val="1"/>
              <c:extLst>
                <c:ext xmlns:c15="http://schemas.microsoft.com/office/drawing/2012/chart" uri="{CE6537A1-D6FC-4f65-9D91-7224C49458BB}"/>
                <c:ext xmlns:c16="http://schemas.microsoft.com/office/drawing/2014/chart" uri="{C3380CC4-5D6E-409C-BE32-E72D297353CC}">
                  <c16:uniqueId val="{0000000D-4E77-4671-BD1D-01031E0AB14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4E77-4671-BD1D-01031E0AB149}"/>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4E77-4671-BD1D-01031E0AB149}"/>
                </c:ext>
              </c:extLst>
            </c:dLbl>
            <c:dLbl>
              <c:idx val="1"/>
              <c:delete val="1"/>
              <c:extLst>
                <c:ext xmlns:c15="http://schemas.microsoft.com/office/drawing/2012/chart" uri="{CE6537A1-D6FC-4f65-9D91-7224C49458BB}"/>
                <c:ext xmlns:c16="http://schemas.microsoft.com/office/drawing/2014/chart" uri="{C3380CC4-5D6E-409C-BE32-E72D297353CC}">
                  <c16:uniqueId val="{00000010-4E77-4671-BD1D-01031E0AB149}"/>
                </c:ext>
              </c:extLst>
            </c:dLbl>
            <c:dLbl>
              <c:idx val="2"/>
              <c:delete val="1"/>
              <c:extLst>
                <c:ext xmlns:c15="http://schemas.microsoft.com/office/drawing/2012/chart" uri="{CE6537A1-D6FC-4f65-9D91-7224C49458BB}"/>
                <c:ext xmlns:c16="http://schemas.microsoft.com/office/drawing/2014/chart" uri="{C3380CC4-5D6E-409C-BE32-E72D297353CC}">
                  <c16:uniqueId val="{00000011-4E77-4671-BD1D-01031E0AB149}"/>
                </c:ext>
              </c:extLst>
            </c:dLbl>
            <c:dLbl>
              <c:idx val="3"/>
              <c:delete val="1"/>
              <c:extLst>
                <c:ext xmlns:c15="http://schemas.microsoft.com/office/drawing/2012/chart" uri="{CE6537A1-D6FC-4f65-9D91-7224C49458BB}"/>
                <c:ext xmlns:c16="http://schemas.microsoft.com/office/drawing/2014/chart" uri="{C3380CC4-5D6E-409C-BE32-E72D297353CC}">
                  <c16:uniqueId val="{00000012-4E77-4671-BD1D-01031E0AB149}"/>
                </c:ext>
              </c:extLst>
            </c:dLbl>
            <c:dLbl>
              <c:idx val="4"/>
              <c:delete val="1"/>
              <c:extLst>
                <c:ext xmlns:c15="http://schemas.microsoft.com/office/drawing/2012/chart" uri="{CE6537A1-D6FC-4f65-9D91-7224C49458BB}"/>
                <c:ext xmlns:c16="http://schemas.microsoft.com/office/drawing/2014/chart" uri="{C3380CC4-5D6E-409C-BE32-E72D297353CC}">
                  <c16:uniqueId val="{00000013-4E77-4671-BD1D-01031E0AB149}"/>
                </c:ext>
              </c:extLst>
            </c:dLbl>
            <c:dLbl>
              <c:idx val="5"/>
              <c:delete val="1"/>
              <c:extLst>
                <c:ext xmlns:c15="http://schemas.microsoft.com/office/drawing/2012/chart" uri="{CE6537A1-D6FC-4f65-9D91-7224C49458BB}"/>
                <c:ext xmlns:c16="http://schemas.microsoft.com/office/drawing/2014/chart" uri="{C3380CC4-5D6E-409C-BE32-E72D297353CC}">
                  <c16:uniqueId val="{00000014-4E77-4671-BD1D-01031E0AB149}"/>
                </c:ext>
              </c:extLst>
            </c:dLbl>
            <c:dLbl>
              <c:idx val="6"/>
              <c:delete val="1"/>
              <c:extLst>
                <c:ext xmlns:c15="http://schemas.microsoft.com/office/drawing/2012/chart" uri="{CE6537A1-D6FC-4f65-9D91-7224C49458BB}"/>
                <c:ext xmlns:c16="http://schemas.microsoft.com/office/drawing/2014/chart" uri="{C3380CC4-5D6E-409C-BE32-E72D297353CC}">
                  <c16:uniqueId val="{00000015-4E77-4671-BD1D-01031E0AB149}"/>
                </c:ext>
              </c:extLst>
            </c:dLbl>
            <c:dLbl>
              <c:idx val="7"/>
              <c:delete val="1"/>
              <c:extLst>
                <c:ext xmlns:c15="http://schemas.microsoft.com/office/drawing/2012/chart" uri="{CE6537A1-D6FC-4f65-9D91-7224C49458BB}"/>
                <c:ext xmlns:c16="http://schemas.microsoft.com/office/drawing/2014/chart" uri="{C3380CC4-5D6E-409C-BE32-E72D297353CC}">
                  <c16:uniqueId val="{00000016-4E77-4671-BD1D-01031E0AB149}"/>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E77-4671-BD1D-01031E0AB149}"/>
                </c:ext>
              </c:extLst>
            </c:dLbl>
            <c:dLbl>
              <c:idx val="9"/>
              <c:delete val="1"/>
              <c:extLst>
                <c:ext xmlns:c15="http://schemas.microsoft.com/office/drawing/2012/chart" uri="{CE6537A1-D6FC-4f65-9D91-7224C49458BB}"/>
                <c:ext xmlns:c16="http://schemas.microsoft.com/office/drawing/2014/chart" uri="{C3380CC4-5D6E-409C-BE32-E72D297353CC}">
                  <c16:uniqueId val="{00000018-4E77-4671-BD1D-01031E0AB149}"/>
                </c:ext>
              </c:extLst>
            </c:dLbl>
            <c:dLbl>
              <c:idx val="10"/>
              <c:delete val="1"/>
              <c:extLst>
                <c:ext xmlns:c15="http://schemas.microsoft.com/office/drawing/2012/chart" uri="{CE6537A1-D6FC-4f65-9D91-7224C49458BB}"/>
                <c:ext xmlns:c16="http://schemas.microsoft.com/office/drawing/2014/chart" uri="{C3380CC4-5D6E-409C-BE32-E72D297353CC}">
                  <c16:uniqueId val="{00000019-4E77-4671-BD1D-01031E0AB149}"/>
                </c:ext>
              </c:extLst>
            </c:dLbl>
            <c:dLbl>
              <c:idx val="11"/>
              <c:delete val="1"/>
              <c:extLst>
                <c:ext xmlns:c15="http://schemas.microsoft.com/office/drawing/2012/chart" uri="{CE6537A1-D6FC-4f65-9D91-7224C49458BB}"/>
                <c:ext xmlns:c16="http://schemas.microsoft.com/office/drawing/2014/chart" uri="{C3380CC4-5D6E-409C-BE32-E72D297353CC}">
                  <c16:uniqueId val="{0000001A-4E77-4671-BD1D-01031E0AB14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4E77-4671-BD1D-01031E0AB149}"/>
            </c:ext>
          </c:extLst>
        </c:ser>
        <c:dLbls>
          <c:showLegendKey val="0"/>
          <c:showVal val="0"/>
          <c:showCatName val="0"/>
          <c:showSerName val="0"/>
          <c:showPercent val="0"/>
          <c:showBubbleSize val="0"/>
        </c:dLbls>
        <c:gapWidth val="60"/>
        <c:axId val="1756076016"/>
        <c:axId val="1"/>
      </c:barChart>
      <c:catAx>
        <c:axId val="1756076016"/>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6076016"/>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08A4-4DD1-8D45-D74EAE44F972}"/>
            </c:ext>
          </c:extLst>
        </c:ser>
        <c:dLbls>
          <c:showLegendKey val="0"/>
          <c:showVal val="0"/>
          <c:showCatName val="0"/>
          <c:showSerName val="0"/>
          <c:showPercent val="0"/>
          <c:showBubbleSize val="0"/>
        </c:dLbls>
        <c:axId val="1756083504"/>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8A4-4DD1-8D45-D74EAE44F972}"/>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08A4-4DD1-8D45-D74EAE44F972}"/>
            </c:ext>
          </c:extLst>
        </c:ser>
        <c:dLbls>
          <c:showLegendKey val="0"/>
          <c:showVal val="0"/>
          <c:showCatName val="0"/>
          <c:showSerName val="0"/>
          <c:showPercent val="0"/>
          <c:showBubbleSize val="0"/>
        </c:dLbls>
        <c:gapWidth val="30"/>
        <c:axId val="1756083504"/>
        <c:axId val="1"/>
      </c:barChart>
      <c:catAx>
        <c:axId val="17560835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60835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A0F1-4A0F-ADF7-429344C11014}"/>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0F1-4A0F-ADF7-429344C11014}"/>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A0F1-4A0F-ADF7-429344C11014}"/>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A0F1-4A0F-ADF7-429344C11014}"/>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A0F1-4A0F-ADF7-429344C11014}"/>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A0F1-4A0F-ADF7-429344C11014}"/>
            </c:ext>
          </c:extLst>
        </c:ser>
        <c:dLbls>
          <c:showLegendKey val="0"/>
          <c:showVal val="0"/>
          <c:showCatName val="0"/>
          <c:showSerName val="0"/>
          <c:showPercent val="0"/>
          <c:showBubbleSize val="0"/>
        </c:dLbls>
        <c:axId val="1756076848"/>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A0F1-4A0F-ADF7-429344C11014}"/>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A0F1-4A0F-ADF7-429344C11014}"/>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A0F1-4A0F-ADF7-429344C11014}"/>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A0F1-4A0F-ADF7-429344C11014}"/>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A0F1-4A0F-ADF7-429344C11014}"/>
            </c:ext>
          </c:extLst>
        </c:ser>
        <c:dLbls>
          <c:showLegendKey val="0"/>
          <c:showVal val="0"/>
          <c:showCatName val="0"/>
          <c:showSerName val="0"/>
          <c:showPercent val="0"/>
          <c:showBubbleSize val="0"/>
        </c:dLbls>
        <c:gapWidth val="150"/>
        <c:axId val="3"/>
        <c:axId val="4"/>
      </c:barChart>
      <c:catAx>
        <c:axId val="1756076848"/>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6076848"/>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C10-42BD-A796-12050C8BC07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1C10-42BD-A796-12050C8BC07B}"/>
            </c:ext>
          </c:extLst>
        </c:ser>
        <c:dLbls>
          <c:showLegendKey val="0"/>
          <c:showVal val="0"/>
          <c:showCatName val="0"/>
          <c:showSerName val="0"/>
          <c:showPercent val="0"/>
          <c:showBubbleSize val="0"/>
        </c:dLbls>
        <c:axId val="175607892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C10-42BD-A796-12050C8BC07B}"/>
                </c:ext>
              </c:extLst>
            </c:dLbl>
            <c:dLbl>
              <c:idx val="1"/>
              <c:delete val="1"/>
              <c:extLst>
                <c:ext xmlns:c15="http://schemas.microsoft.com/office/drawing/2012/chart" uri="{CE6537A1-D6FC-4f65-9D91-7224C49458BB}"/>
                <c:ext xmlns:c16="http://schemas.microsoft.com/office/drawing/2014/chart" uri="{C3380CC4-5D6E-409C-BE32-E72D297353CC}">
                  <c16:uniqueId val="{00000003-1C10-42BD-A796-12050C8BC07B}"/>
                </c:ext>
              </c:extLst>
            </c:dLbl>
            <c:dLbl>
              <c:idx val="2"/>
              <c:delete val="1"/>
              <c:extLst>
                <c:ext xmlns:c15="http://schemas.microsoft.com/office/drawing/2012/chart" uri="{CE6537A1-D6FC-4f65-9D91-7224C49458BB}"/>
                <c:ext xmlns:c16="http://schemas.microsoft.com/office/drawing/2014/chart" uri="{C3380CC4-5D6E-409C-BE32-E72D297353CC}">
                  <c16:uniqueId val="{00000004-1C10-42BD-A796-12050C8BC07B}"/>
                </c:ext>
              </c:extLst>
            </c:dLbl>
            <c:dLbl>
              <c:idx val="3"/>
              <c:delete val="1"/>
              <c:extLst>
                <c:ext xmlns:c15="http://schemas.microsoft.com/office/drawing/2012/chart" uri="{CE6537A1-D6FC-4f65-9D91-7224C49458BB}"/>
                <c:ext xmlns:c16="http://schemas.microsoft.com/office/drawing/2014/chart" uri="{C3380CC4-5D6E-409C-BE32-E72D297353CC}">
                  <c16:uniqueId val="{00000005-1C10-42BD-A796-12050C8BC07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C10-42BD-A796-12050C8BC07B}"/>
                </c:ext>
              </c:extLst>
            </c:dLbl>
            <c:dLbl>
              <c:idx val="5"/>
              <c:delete val="1"/>
              <c:extLst>
                <c:ext xmlns:c15="http://schemas.microsoft.com/office/drawing/2012/chart" uri="{CE6537A1-D6FC-4f65-9D91-7224C49458BB}"/>
                <c:ext xmlns:c16="http://schemas.microsoft.com/office/drawing/2014/chart" uri="{C3380CC4-5D6E-409C-BE32-E72D297353CC}">
                  <c16:uniqueId val="{00000007-1C10-42BD-A796-12050C8BC07B}"/>
                </c:ext>
              </c:extLst>
            </c:dLbl>
            <c:dLbl>
              <c:idx val="6"/>
              <c:delete val="1"/>
              <c:extLst>
                <c:ext xmlns:c15="http://schemas.microsoft.com/office/drawing/2012/chart" uri="{CE6537A1-D6FC-4f65-9D91-7224C49458BB}"/>
                <c:ext xmlns:c16="http://schemas.microsoft.com/office/drawing/2014/chart" uri="{C3380CC4-5D6E-409C-BE32-E72D297353CC}">
                  <c16:uniqueId val="{00000008-1C10-42BD-A796-12050C8BC07B}"/>
                </c:ext>
              </c:extLst>
            </c:dLbl>
            <c:dLbl>
              <c:idx val="7"/>
              <c:delete val="1"/>
              <c:extLst>
                <c:ext xmlns:c15="http://schemas.microsoft.com/office/drawing/2012/chart" uri="{CE6537A1-D6FC-4f65-9D91-7224C49458BB}"/>
                <c:ext xmlns:c16="http://schemas.microsoft.com/office/drawing/2014/chart" uri="{C3380CC4-5D6E-409C-BE32-E72D297353CC}">
                  <c16:uniqueId val="{00000009-1C10-42BD-A796-12050C8BC07B}"/>
                </c:ext>
              </c:extLst>
            </c:dLbl>
            <c:dLbl>
              <c:idx val="8"/>
              <c:delete val="1"/>
              <c:extLst>
                <c:ext xmlns:c15="http://schemas.microsoft.com/office/drawing/2012/chart" uri="{CE6537A1-D6FC-4f65-9D91-7224C49458BB}"/>
                <c:ext xmlns:c16="http://schemas.microsoft.com/office/drawing/2014/chart" uri="{C3380CC4-5D6E-409C-BE32-E72D297353CC}">
                  <c16:uniqueId val="{0000000A-1C10-42BD-A796-12050C8BC07B}"/>
                </c:ext>
              </c:extLst>
            </c:dLbl>
            <c:dLbl>
              <c:idx val="9"/>
              <c:delete val="1"/>
              <c:extLst>
                <c:ext xmlns:c15="http://schemas.microsoft.com/office/drawing/2012/chart" uri="{CE6537A1-D6FC-4f65-9D91-7224C49458BB}"/>
                <c:ext xmlns:c16="http://schemas.microsoft.com/office/drawing/2014/chart" uri="{C3380CC4-5D6E-409C-BE32-E72D297353CC}">
                  <c16:uniqueId val="{0000000B-1C10-42BD-A796-12050C8BC07B}"/>
                </c:ext>
              </c:extLst>
            </c:dLbl>
            <c:dLbl>
              <c:idx val="10"/>
              <c:delete val="1"/>
              <c:extLst>
                <c:ext xmlns:c15="http://schemas.microsoft.com/office/drawing/2012/chart" uri="{CE6537A1-D6FC-4f65-9D91-7224C49458BB}"/>
                <c:ext xmlns:c16="http://schemas.microsoft.com/office/drawing/2014/chart" uri="{C3380CC4-5D6E-409C-BE32-E72D297353CC}">
                  <c16:uniqueId val="{0000000C-1C10-42BD-A796-12050C8BC07B}"/>
                </c:ext>
              </c:extLst>
            </c:dLbl>
            <c:dLbl>
              <c:idx val="11"/>
              <c:delete val="1"/>
              <c:extLst>
                <c:ext xmlns:c15="http://schemas.microsoft.com/office/drawing/2012/chart" uri="{CE6537A1-D6FC-4f65-9D91-7224C49458BB}"/>
                <c:ext xmlns:c16="http://schemas.microsoft.com/office/drawing/2014/chart" uri="{C3380CC4-5D6E-409C-BE32-E72D297353CC}">
                  <c16:uniqueId val="{0000000D-1C10-42BD-A796-12050C8BC07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1C10-42BD-A796-12050C8BC07B}"/>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1C10-42BD-A796-12050C8BC07B}"/>
                </c:ext>
              </c:extLst>
            </c:dLbl>
            <c:dLbl>
              <c:idx val="1"/>
              <c:delete val="1"/>
              <c:extLst>
                <c:ext xmlns:c15="http://schemas.microsoft.com/office/drawing/2012/chart" uri="{CE6537A1-D6FC-4f65-9D91-7224C49458BB}"/>
                <c:ext xmlns:c16="http://schemas.microsoft.com/office/drawing/2014/chart" uri="{C3380CC4-5D6E-409C-BE32-E72D297353CC}">
                  <c16:uniqueId val="{00000010-1C10-42BD-A796-12050C8BC07B}"/>
                </c:ext>
              </c:extLst>
            </c:dLbl>
            <c:dLbl>
              <c:idx val="2"/>
              <c:delete val="1"/>
              <c:extLst>
                <c:ext xmlns:c15="http://schemas.microsoft.com/office/drawing/2012/chart" uri="{CE6537A1-D6FC-4f65-9D91-7224C49458BB}"/>
                <c:ext xmlns:c16="http://schemas.microsoft.com/office/drawing/2014/chart" uri="{C3380CC4-5D6E-409C-BE32-E72D297353CC}">
                  <c16:uniqueId val="{00000011-1C10-42BD-A796-12050C8BC07B}"/>
                </c:ext>
              </c:extLst>
            </c:dLbl>
            <c:dLbl>
              <c:idx val="3"/>
              <c:delete val="1"/>
              <c:extLst>
                <c:ext xmlns:c15="http://schemas.microsoft.com/office/drawing/2012/chart" uri="{CE6537A1-D6FC-4f65-9D91-7224C49458BB}"/>
                <c:ext xmlns:c16="http://schemas.microsoft.com/office/drawing/2014/chart" uri="{C3380CC4-5D6E-409C-BE32-E72D297353CC}">
                  <c16:uniqueId val="{00000012-1C10-42BD-A796-12050C8BC07B}"/>
                </c:ext>
              </c:extLst>
            </c:dLbl>
            <c:dLbl>
              <c:idx val="4"/>
              <c:delete val="1"/>
              <c:extLst>
                <c:ext xmlns:c15="http://schemas.microsoft.com/office/drawing/2012/chart" uri="{CE6537A1-D6FC-4f65-9D91-7224C49458BB}"/>
                <c:ext xmlns:c16="http://schemas.microsoft.com/office/drawing/2014/chart" uri="{C3380CC4-5D6E-409C-BE32-E72D297353CC}">
                  <c16:uniqueId val="{00000013-1C10-42BD-A796-12050C8BC07B}"/>
                </c:ext>
              </c:extLst>
            </c:dLbl>
            <c:dLbl>
              <c:idx val="5"/>
              <c:delete val="1"/>
              <c:extLst>
                <c:ext xmlns:c15="http://schemas.microsoft.com/office/drawing/2012/chart" uri="{CE6537A1-D6FC-4f65-9D91-7224C49458BB}"/>
                <c:ext xmlns:c16="http://schemas.microsoft.com/office/drawing/2014/chart" uri="{C3380CC4-5D6E-409C-BE32-E72D297353CC}">
                  <c16:uniqueId val="{00000014-1C10-42BD-A796-12050C8BC07B}"/>
                </c:ext>
              </c:extLst>
            </c:dLbl>
            <c:dLbl>
              <c:idx val="6"/>
              <c:delete val="1"/>
              <c:extLst>
                <c:ext xmlns:c15="http://schemas.microsoft.com/office/drawing/2012/chart" uri="{CE6537A1-D6FC-4f65-9D91-7224C49458BB}"/>
                <c:ext xmlns:c16="http://schemas.microsoft.com/office/drawing/2014/chart" uri="{C3380CC4-5D6E-409C-BE32-E72D297353CC}">
                  <c16:uniqueId val="{00000015-1C10-42BD-A796-12050C8BC07B}"/>
                </c:ext>
              </c:extLst>
            </c:dLbl>
            <c:dLbl>
              <c:idx val="7"/>
              <c:delete val="1"/>
              <c:extLst>
                <c:ext xmlns:c15="http://schemas.microsoft.com/office/drawing/2012/chart" uri="{CE6537A1-D6FC-4f65-9D91-7224C49458BB}"/>
                <c:ext xmlns:c16="http://schemas.microsoft.com/office/drawing/2014/chart" uri="{C3380CC4-5D6E-409C-BE32-E72D297353CC}">
                  <c16:uniqueId val="{00000016-1C10-42BD-A796-12050C8BC07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C10-42BD-A796-12050C8BC07B}"/>
                </c:ext>
              </c:extLst>
            </c:dLbl>
            <c:dLbl>
              <c:idx val="9"/>
              <c:delete val="1"/>
              <c:extLst>
                <c:ext xmlns:c15="http://schemas.microsoft.com/office/drawing/2012/chart" uri="{CE6537A1-D6FC-4f65-9D91-7224C49458BB}"/>
                <c:ext xmlns:c16="http://schemas.microsoft.com/office/drawing/2014/chart" uri="{C3380CC4-5D6E-409C-BE32-E72D297353CC}">
                  <c16:uniqueId val="{00000018-1C10-42BD-A796-12050C8BC07B}"/>
                </c:ext>
              </c:extLst>
            </c:dLbl>
            <c:dLbl>
              <c:idx val="10"/>
              <c:delete val="1"/>
              <c:extLst>
                <c:ext xmlns:c15="http://schemas.microsoft.com/office/drawing/2012/chart" uri="{CE6537A1-D6FC-4f65-9D91-7224C49458BB}"/>
                <c:ext xmlns:c16="http://schemas.microsoft.com/office/drawing/2014/chart" uri="{C3380CC4-5D6E-409C-BE32-E72D297353CC}">
                  <c16:uniqueId val="{00000019-1C10-42BD-A796-12050C8BC07B}"/>
                </c:ext>
              </c:extLst>
            </c:dLbl>
            <c:dLbl>
              <c:idx val="11"/>
              <c:delete val="1"/>
              <c:extLst>
                <c:ext xmlns:c15="http://schemas.microsoft.com/office/drawing/2012/chart" uri="{CE6537A1-D6FC-4f65-9D91-7224C49458BB}"/>
                <c:ext xmlns:c16="http://schemas.microsoft.com/office/drawing/2014/chart" uri="{C3380CC4-5D6E-409C-BE32-E72D297353CC}">
                  <c16:uniqueId val="{0000001A-1C10-42BD-A796-12050C8BC07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1C10-42BD-A796-12050C8BC07B}"/>
            </c:ext>
          </c:extLst>
        </c:ser>
        <c:dLbls>
          <c:showLegendKey val="0"/>
          <c:showVal val="0"/>
          <c:showCatName val="0"/>
          <c:showSerName val="0"/>
          <c:showPercent val="0"/>
          <c:showBubbleSize val="0"/>
        </c:dLbls>
        <c:gapWidth val="60"/>
        <c:axId val="1756078928"/>
        <c:axId val="1"/>
      </c:barChart>
      <c:catAx>
        <c:axId val="175607892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607892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A90-4C1F-9C58-7BD224BF8092}"/>
            </c:ext>
          </c:extLst>
        </c:ser>
        <c:dLbls>
          <c:showLegendKey val="0"/>
          <c:showVal val="0"/>
          <c:showCatName val="0"/>
          <c:showSerName val="0"/>
          <c:showPercent val="0"/>
          <c:showBubbleSize val="0"/>
        </c:dLbls>
        <c:axId val="1756077264"/>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A90-4C1F-9C58-7BD224BF8092}"/>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A90-4C1F-9C58-7BD224BF8092}"/>
            </c:ext>
          </c:extLst>
        </c:ser>
        <c:dLbls>
          <c:showLegendKey val="0"/>
          <c:showVal val="0"/>
          <c:showCatName val="0"/>
          <c:showSerName val="0"/>
          <c:showPercent val="0"/>
          <c:showBubbleSize val="0"/>
        </c:dLbls>
        <c:gapWidth val="30"/>
        <c:axId val="1756077264"/>
        <c:axId val="1"/>
      </c:barChart>
      <c:catAx>
        <c:axId val="17560772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60772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CEDF-4FE0-B67D-8A85FD5902E0}"/>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EDF-4FE0-B67D-8A85FD5902E0}"/>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CEDF-4FE0-B67D-8A85FD5902E0}"/>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CEDF-4FE0-B67D-8A85FD5902E0}"/>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CEDF-4FE0-B67D-8A85FD5902E0}"/>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CEDF-4FE0-B67D-8A85FD5902E0}"/>
            </c:ext>
          </c:extLst>
        </c:ser>
        <c:dLbls>
          <c:showLegendKey val="0"/>
          <c:showVal val="0"/>
          <c:showCatName val="0"/>
          <c:showSerName val="0"/>
          <c:showPercent val="0"/>
          <c:showBubbleSize val="0"/>
        </c:dLbls>
        <c:axId val="1756079344"/>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CEDF-4FE0-B67D-8A85FD5902E0}"/>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CEDF-4FE0-B67D-8A85FD5902E0}"/>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CEDF-4FE0-B67D-8A85FD5902E0}"/>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CEDF-4FE0-B67D-8A85FD5902E0}"/>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CEDF-4FE0-B67D-8A85FD5902E0}"/>
            </c:ext>
          </c:extLst>
        </c:ser>
        <c:dLbls>
          <c:showLegendKey val="0"/>
          <c:showVal val="0"/>
          <c:showCatName val="0"/>
          <c:showSerName val="0"/>
          <c:showPercent val="0"/>
          <c:showBubbleSize val="0"/>
        </c:dLbls>
        <c:gapWidth val="150"/>
        <c:axId val="3"/>
        <c:axId val="4"/>
      </c:barChart>
      <c:catAx>
        <c:axId val="175607934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607934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E462-4DB4-BA82-B593A45205DB}"/>
            </c:ext>
          </c:extLst>
        </c:ser>
        <c:dLbls>
          <c:showLegendKey val="0"/>
          <c:showVal val="0"/>
          <c:showCatName val="0"/>
          <c:showSerName val="0"/>
          <c:showPercent val="0"/>
          <c:showBubbleSize val="0"/>
        </c:dLbls>
        <c:axId val="180966616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462-4DB4-BA82-B593A45205DB}"/>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E462-4DB4-BA82-B593A45205DB}"/>
            </c:ext>
          </c:extLst>
        </c:ser>
        <c:dLbls>
          <c:showLegendKey val="0"/>
          <c:showVal val="0"/>
          <c:showCatName val="0"/>
          <c:showSerName val="0"/>
          <c:showPercent val="0"/>
          <c:showBubbleSize val="0"/>
        </c:dLbls>
        <c:gapWidth val="30"/>
        <c:axId val="1809666160"/>
        <c:axId val="1"/>
      </c:barChart>
      <c:catAx>
        <c:axId val="1809666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096661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F62-486C-8C59-9725A83DC9C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2F62-486C-8C59-9725A83DC9CA}"/>
            </c:ext>
          </c:extLst>
        </c:ser>
        <c:dLbls>
          <c:showLegendKey val="0"/>
          <c:showVal val="0"/>
          <c:showCatName val="0"/>
          <c:showSerName val="0"/>
          <c:showPercent val="0"/>
          <c:showBubbleSize val="0"/>
        </c:dLbls>
        <c:axId val="175608308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2F62-486C-8C59-9725A83DC9CA}"/>
                </c:ext>
              </c:extLst>
            </c:dLbl>
            <c:dLbl>
              <c:idx val="1"/>
              <c:delete val="1"/>
              <c:extLst>
                <c:ext xmlns:c15="http://schemas.microsoft.com/office/drawing/2012/chart" uri="{CE6537A1-D6FC-4f65-9D91-7224C49458BB}"/>
                <c:ext xmlns:c16="http://schemas.microsoft.com/office/drawing/2014/chart" uri="{C3380CC4-5D6E-409C-BE32-E72D297353CC}">
                  <c16:uniqueId val="{00000003-2F62-486C-8C59-9725A83DC9CA}"/>
                </c:ext>
              </c:extLst>
            </c:dLbl>
            <c:dLbl>
              <c:idx val="2"/>
              <c:delete val="1"/>
              <c:extLst>
                <c:ext xmlns:c15="http://schemas.microsoft.com/office/drawing/2012/chart" uri="{CE6537A1-D6FC-4f65-9D91-7224C49458BB}"/>
                <c:ext xmlns:c16="http://schemas.microsoft.com/office/drawing/2014/chart" uri="{C3380CC4-5D6E-409C-BE32-E72D297353CC}">
                  <c16:uniqueId val="{00000004-2F62-486C-8C59-9725A83DC9CA}"/>
                </c:ext>
              </c:extLst>
            </c:dLbl>
            <c:dLbl>
              <c:idx val="3"/>
              <c:delete val="1"/>
              <c:extLst>
                <c:ext xmlns:c15="http://schemas.microsoft.com/office/drawing/2012/chart" uri="{CE6537A1-D6FC-4f65-9D91-7224C49458BB}"/>
                <c:ext xmlns:c16="http://schemas.microsoft.com/office/drawing/2014/chart" uri="{C3380CC4-5D6E-409C-BE32-E72D297353CC}">
                  <c16:uniqueId val="{00000005-2F62-486C-8C59-9725A83DC9C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F62-486C-8C59-9725A83DC9CA}"/>
                </c:ext>
              </c:extLst>
            </c:dLbl>
            <c:dLbl>
              <c:idx val="5"/>
              <c:delete val="1"/>
              <c:extLst>
                <c:ext xmlns:c15="http://schemas.microsoft.com/office/drawing/2012/chart" uri="{CE6537A1-D6FC-4f65-9D91-7224C49458BB}"/>
                <c:ext xmlns:c16="http://schemas.microsoft.com/office/drawing/2014/chart" uri="{C3380CC4-5D6E-409C-BE32-E72D297353CC}">
                  <c16:uniqueId val="{00000007-2F62-486C-8C59-9725A83DC9CA}"/>
                </c:ext>
              </c:extLst>
            </c:dLbl>
            <c:dLbl>
              <c:idx val="6"/>
              <c:delete val="1"/>
              <c:extLst>
                <c:ext xmlns:c15="http://schemas.microsoft.com/office/drawing/2012/chart" uri="{CE6537A1-D6FC-4f65-9D91-7224C49458BB}"/>
                <c:ext xmlns:c16="http://schemas.microsoft.com/office/drawing/2014/chart" uri="{C3380CC4-5D6E-409C-BE32-E72D297353CC}">
                  <c16:uniqueId val="{00000008-2F62-486C-8C59-9725A83DC9CA}"/>
                </c:ext>
              </c:extLst>
            </c:dLbl>
            <c:dLbl>
              <c:idx val="7"/>
              <c:delete val="1"/>
              <c:extLst>
                <c:ext xmlns:c15="http://schemas.microsoft.com/office/drawing/2012/chart" uri="{CE6537A1-D6FC-4f65-9D91-7224C49458BB}"/>
                <c:ext xmlns:c16="http://schemas.microsoft.com/office/drawing/2014/chart" uri="{C3380CC4-5D6E-409C-BE32-E72D297353CC}">
                  <c16:uniqueId val="{00000009-2F62-486C-8C59-9725A83DC9CA}"/>
                </c:ext>
              </c:extLst>
            </c:dLbl>
            <c:dLbl>
              <c:idx val="8"/>
              <c:delete val="1"/>
              <c:extLst>
                <c:ext xmlns:c15="http://schemas.microsoft.com/office/drawing/2012/chart" uri="{CE6537A1-D6FC-4f65-9D91-7224C49458BB}"/>
                <c:ext xmlns:c16="http://schemas.microsoft.com/office/drawing/2014/chart" uri="{C3380CC4-5D6E-409C-BE32-E72D297353CC}">
                  <c16:uniqueId val="{0000000A-2F62-486C-8C59-9725A83DC9CA}"/>
                </c:ext>
              </c:extLst>
            </c:dLbl>
            <c:dLbl>
              <c:idx val="9"/>
              <c:delete val="1"/>
              <c:extLst>
                <c:ext xmlns:c15="http://schemas.microsoft.com/office/drawing/2012/chart" uri="{CE6537A1-D6FC-4f65-9D91-7224C49458BB}"/>
                <c:ext xmlns:c16="http://schemas.microsoft.com/office/drawing/2014/chart" uri="{C3380CC4-5D6E-409C-BE32-E72D297353CC}">
                  <c16:uniqueId val="{0000000B-2F62-486C-8C59-9725A83DC9CA}"/>
                </c:ext>
              </c:extLst>
            </c:dLbl>
            <c:dLbl>
              <c:idx val="10"/>
              <c:delete val="1"/>
              <c:extLst>
                <c:ext xmlns:c15="http://schemas.microsoft.com/office/drawing/2012/chart" uri="{CE6537A1-D6FC-4f65-9D91-7224C49458BB}"/>
                <c:ext xmlns:c16="http://schemas.microsoft.com/office/drawing/2014/chart" uri="{C3380CC4-5D6E-409C-BE32-E72D297353CC}">
                  <c16:uniqueId val="{0000000C-2F62-486C-8C59-9725A83DC9CA}"/>
                </c:ext>
              </c:extLst>
            </c:dLbl>
            <c:dLbl>
              <c:idx val="11"/>
              <c:delete val="1"/>
              <c:extLst>
                <c:ext xmlns:c15="http://schemas.microsoft.com/office/drawing/2012/chart" uri="{CE6537A1-D6FC-4f65-9D91-7224C49458BB}"/>
                <c:ext xmlns:c16="http://schemas.microsoft.com/office/drawing/2014/chart" uri="{C3380CC4-5D6E-409C-BE32-E72D297353CC}">
                  <c16:uniqueId val="{0000000D-2F62-486C-8C59-9725A83DC9C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2F62-486C-8C59-9725A83DC9CA}"/>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F62-486C-8C59-9725A83DC9CA}"/>
                </c:ext>
              </c:extLst>
            </c:dLbl>
            <c:dLbl>
              <c:idx val="1"/>
              <c:delete val="1"/>
              <c:extLst>
                <c:ext xmlns:c15="http://schemas.microsoft.com/office/drawing/2012/chart" uri="{CE6537A1-D6FC-4f65-9D91-7224C49458BB}"/>
                <c:ext xmlns:c16="http://schemas.microsoft.com/office/drawing/2014/chart" uri="{C3380CC4-5D6E-409C-BE32-E72D297353CC}">
                  <c16:uniqueId val="{00000010-2F62-486C-8C59-9725A83DC9CA}"/>
                </c:ext>
              </c:extLst>
            </c:dLbl>
            <c:dLbl>
              <c:idx val="2"/>
              <c:delete val="1"/>
              <c:extLst>
                <c:ext xmlns:c15="http://schemas.microsoft.com/office/drawing/2012/chart" uri="{CE6537A1-D6FC-4f65-9D91-7224C49458BB}"/>
                <c:ext xmlns:c16="http://schemas.microsoft.com/office/drawing/2014/chart" uri="{C3380CC4-5D6E-409C-BE32-E72D297353CC}">
                  <c16:uniqueId val="{00000011-2F62-486C-8C59-9725A83DC9CA}"/>
                </c:ext>
              </c:extLst>
            </c:dLbl>
            <c:dLbl>
              <c:idx val="3"/>
              <c:delete val="1"/>
              <c:extLst>
                <c:ext xmlns:c15="http://schemas.microsoft.com/office/drawing/2012/chart" uri="{CE6537A1-D6FC-4f65-9D91-7224C49458BB}"/>
                <c:ext xmlns:c16="http://schemas.microsoft.com/office/drawing/2014/chart" uri="{C3380CC4-5D6E-409C-BE32-E72D297353CC}">
                  <c16:uniqueId val="{00000012-2F62-486C-8C59-9725A83DC9CA}"/>
                </c:ext>
              </c:extLst>
            </c:dLbl>
            <c:dLbl>
              <c:idx val="4"/>
              <c:delete val="1"/>
              <c:extLst>
                <c:ext xmlns:c15="http://schemas.microsoft.com/office/drawing/2012/chart" uri="{CE6537A1-D6FC-4f65-9D91-7224C49458BB}"/>
                <c:ext xmlns:c16="http://schemas.microsoft.com/office/drawing/2014/chart" uri="{C3380CC4-5D6E-409C-BE32-E72D297353CC}">
                  <c16:uniqueId val="{00000013-2F62-486C-8C59-9725A83DC9CA}"/>
                </c:ext>
              </c:extLst>
            </c:dLbl>
            <c:dLbl>
              <c:idx val="5"/>
              <c:delete val="1"/>
              <c:extLst>
                <c:ext xmlns:c15="http://schemas.microsoft.com/office/drawing/2012/chart" uri="{CE6537A1-D6FC-4f65-9D91-7224C49458BB}"/>
                <c:ext xmlns:c16="http://schemas.microsoft.com/office/drawing/2014/chart" uri="{C3380CC4-5D6E-409C-BE32-E72D297353CC}">
                  <c16:uniqueId val="{00000014-2F62-486C-8C59-9725A83DC9CA}"/>
                </c:ext>
              </c:extLst>
            </c:dLbl>
            <c:dLbl>
              <c:idx val="6"/>
              <c:delete val="1"/>
              <c:extLst>
                <c:ext xmlns:c15="http://schemas.microsoft.com/office/drawing/2012/chart" uri="{CE6537A1-D6FC-4f65-9D91-7224C49458BB}"/>
                <c:ext xmlns:c16="http://schemas.microsoft.com/office/drawing/2014/chart" uri="{C3380CC4-5D6E-409C-BE32-E72D297353CC}">
                  <c16:uniqueId val="{00000015-2F62-486C-8C59-9725A83DC9CA}"/>
                </c:ext>
              </c:extLst>
            </c:dLbl>
            <c:dLbl>
              <c:idx val="7"/>
              <c:delete val="1"/>
              <c:extLst>
                <c:ext xmlns:c15="http://schemas.microsoft.com/office/drawing/2012/chart" uri="{CE6537A1-D6FC-4f65-9D91-7224C49458BB}"/>
                <c:ext xmlns:c16="http://schemas.microsoft.com/office/drawing/2014/chart" uri="{C3380CC4-5D6E-409C-BE32-E72D297353CC}">
                  <c16:uniqueId val="{00000016-2F62-486C-8C59-9725A83DC9C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F62-486C-8C59-9725A83DC9CA}"/>
                </c:ext>
              </c:extLst>
            </c:dLbl>
            <c:dLbl>
              <c:idx val="9"/>
              <c:delete val="1"/>
              <c:extLst>
                <c:ext xmlns:c15="http://schemas.microsoft.com/office/drawing/2012/chart" uri="{CE6537A1-D6FC-4f65-9D91-7224C49458BB}"/>
                <c:ext xmlns:c16="http://schemas.microsoft.com/office/drawing/2014/chart" uri="{C3380CC4-5D6E-409C-BE32-E72D297353CC}">
                  <c16:uniqueId val="{00000018-2F62-486C-8C59-9725A83DC9CA}"/>
                </c:ext>
              </c:extLst>
            </c:dLbl>
            <c:dLbl>
              <c:idx val="10"/>
              <c:delete val="1"/>
              <c:extLst>
                <c:ext xmlns:c15="http://schemas.microsoft.com/office/drawing/2012/chart" uri="{CE6537A1-D6FC-4f65-9D91-7224C49458BB}"/>
                <c:ext xmlns:c16="http://schemas.microsoft.com/office/drawing/2014/chart" uri="{C3380CC4-5D6E-409C-BE32-E72D297353CC}">
                  <c16:uniqueId val="{00000019-2F62-486C-8C59-9725A83DC9CA}"/>
                </c:ext>
              </c:extLst>
            </c:dLbl>
            <c:dLbl>
              <c:idx val="11"/>
              <c:delete val="1"/>
              <c:extLst>
                <c:ext xmlns:c15="http://schemas.microsoft.com/office/drawing/2012/chart" uri="{CE6537A1-D6FC-4f65-9D91-7224C49458BB}"/>
                <c:ext xmlns:c16="http://schemas.microsoft.com/office/drawing/2014/chart" uri="{C3380CC4-5D6E-409C-BE32-E72D297353CC}">
                  <c16:uniqueId val="{0000001A-2F62-486C-8C59-9725A83DC9C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2F62-486C-8C59-9725A83DC9CA}"/>
            </c:ext>
          </c:extLst>
        </c:ser>
        <c:dLbls>
          <c:showLegendKey val="0"/>
          <c:showVal val="0"/>
          <c:showCatName val="0"/>
          <c:showSerName val="0"/>
          <c:showPercent val="0"/>
          <c:showBubbleSize val="0"/>
        </c:dLbls>
        <c:gapWidth val="60"/>
        <c:axId val="1756083088"/>
        <c:axId val="1"/>
      </c:barChart>
      <c:catAx>
        <c:axId val="175608308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608308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05FC-4329-8AC5-F17541215D87}"/>
            </c:ext>
          </c:extLst>
        </c:ser>
        <c:dLbls>
          <c:showLegendKey val="0"/>
          <c:showVal val="0"/>
          <c:showCatName val="0"/>
          <c:showSerName val="0"/>
          <c:showPercent val="0"/>
          <c:showBubbleSize val="0"/>
        </c:dLbls>
        <c:axId val="175607768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5FC-4329-8AC5-F17541215D87}"/>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05FC-4329-8AC5-F17541215D87}"/>
            </c:ext>
          </c:extLst>
        </c:ser>
        <c:dLbls>
          <c:showLegendKey val="0"/>
          <c:showVal val="0"/>
          <c:showCatName val="0"/>
          <c:showSerName val="0"/>
          <c:showPercent val="0"/>
          <c:showBubbleSize val="0"/>
        </c:dLbls>
        <c:gapWidth val="30"/>
        <c:axId val="1756077680"/>
        <c:axId val="1"/>
      </c:barChart>
      <c:catAx>
        <c:axId val="1756077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60776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Jahr-Kaufm.'!$D$3</c:f>
              <c:numCache>
                <c:formatCode>mmm\-yy</c:formatCode>
                <c:ptCount val="1"/>
                <c:pt idx="0">
                  <c:v>0</c:v>
                </c:pt>
              </c:numCache>
            </c:numRef>
          </c:val>
          <c:extLst>
            <c:ext xmlns:c16="http://schemas.microsoft.com/office/drawing/2014/chart" uri="{C3380CC4-5D6E-409C-BE32-E72D297353CC}">
              <c16:uniqueId val="{00000000-072A-4BF1-8399-FC19A3E2F09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72A-4BF1-8399-FC19A3E2F09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Jahr-Kaufm.'!$E$3</c:f>
              <c:numCache>
                <c:formatCode>mmm\-yy</c:formatCode>
                <c:ptCount val="1"/>
                <c:pt idx="0">
                  <c:v>0</c:v>
                </c:pt>
              </c:numCache>
            </c:numRef>
          </c:val>
          <c:extLst>
            <c:ext xmlns:c16="http://schemas.microsoft.com/office/drawing/2014/chart" uri="{C3380CC4-5D6E-409C-BE32-E72D297353CC}">
              <c16:uniqueId val="{00000002-072A-4BF1-8399-FC19A3E2F098}"/>
            </c:ext>
          </c:extLst>
        </c:ser>
        <c:ser>
          <c:idx val="0"/>
          <c:order val="2"/>
          <c:spPr>
            <a:solidFill>
              <a:srgbClr val="8080FF"/>
            </a:solidFill>
            <a:ln w="12700">
              <a:solidFill>
                <a:srgbClr val="000000"/>
              </a:solidFill>
              <a:prstDash val="solid"/>
            </a:ln>
          </c:spPr>
          <c:val>
            <c:numRef>
              <c:f>'2. Jahr-Kaufm.'!$F$3</c:f>
              <c:numCache>
                <c:formatCode>mmm\-yy</c:formatCode>
                <c:ptCount val="1"/>
                <c:pt idx="0">
                  <c:v>0</c:v>
                </c:pt>
              </c:numCache>
            </c:numRef>
          </c:val>
          <c:extLst>
            <c:ext xmlns:c16="http://schemas.microsoft.com/office/drawing/2014/chart" uri="{C3380CC4-5D6E-409C-BE32-E72D297353CC}">
              <c16:uniqueId val="{00000003-072A-4BF1-8399-FC19A3E2F098}"/>
            </c:ext>
          </c:extLst>
        </c:ser>
        <c:ser>
          <c:idx val="9"/>
          <c:order val="3"/>
          <c:spPr>
            <a:solidFill>
              <a:srgbClr val="FF00FF"/>
            </a:solidFill>
            <a:ln w="12700">
              <a:solidFill>
                <a:srgbClr val="000000"/>
              </a:solidFill>
              <a:prstDash val="solid"/>
            </a:ln>
          </c:spPr>
          <c:val>
            <c:numRef>
              <c:f>'2. Jahr-Kaufm.'!$G$3</c:f>
              <c:numCache>
                <c:formatCode>mmm\-yy</c:formatCode>
                <c:ptCount val="1"/>
                <c:pt idx="0">
                  <c:v>0</c:v>
                </c:pt>
              </c:numCache>
            </c:numRef>
          </c:val>
          <c:extLst>
            <c:ext xmlns:c16="http://schemas.microsoft.com/office/drawing/2014/chart" uri="{C3380CC4-5D6E-409C-BE32-E72D297353CC}">
              <c16:uniqueId val="{00000004-072A-4BF1-8399-FC19A3E2F098}"/>
            </c:ext>
          </c:extLst>
        </c:ser>
        <c:ser>
          <c:idx val="10"/>
          <c:order val="4"/>
          <c:spPr>
            <a:solidFill>
              <a:srgbClr val="FFFF00"/>
            </a:solidFill>
            <a:ln w="12700">
              <a:solidFill>
                <a:srgbClr val="000000"/>
              </a:solidFill>
              <a:prstDash val="solid"/>
            </a:ln>
          </c:spPr>
          <c:val>
            <c:numRef>
              <c:f>'2. Jahr-Kaufm.'!$H$3</c:f>
              <c:numCache>
                <c:formatCode>mmm\-yy</c:formatCode>
                <c:ptCount val="1"/>
                <c:pt idx="0">
                  <c:v>0</c:v>
                </c:pt>
              </c:numCache>
            </c:numRef>
          </c:val>
          <c:extLst>
            <c:ext xmlns:c16="http://schemas.microsoft.com/office/drawing/2014/chart" uri="{C3380CC4-5D6E-409C-BE32-E72D297353CC}">
              <c16:uniqueId val="{00000005-072A-4BF1-8399-FC19A3E2F098}"/>
            </c:ext>
          </c:extLst>
        </c:ser>
        <c:dLbls>
          <c:showLegendKey val="0"/>
          <c:showVal val="0"/>
          <c:showCatName val="0"/>
          <c:showSerName val="0"/>
          <c:showPercent val="0"/>
          <c:showBubbleSize val="0"/>
        </c:dLbls>
        <c:axId val="175607185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Jahr-Kaufm.'!$I$3</c:f>
              <c:numCache>
                <c:formatCode>mmm\-yy</c:formatCode>
                <c:ptCount val="1"/>
                <c:pt idx="0">
                  <c:v>0</c:v>
                </c:pt>
              </c:numCache>
            </c:numRef>
          </c:val>
          <c:extLst>
            <c:ext xmlns:c16="http://schemas.microsoft.com/office/drawing/2014/chart" uri="{C3380CC4-5D6E-409C-BE32-E72D297353CC}">
              <c16:uniqueId val="{00000006-072A-4BF1-8399-FC19A3E2F098}"/>
            </c:ext>
          </c:extLst>
        </c:ser>
        <c:ser>
          <c:idx val="4"/>
          <c:order val="6"/>
          <c:spPr>
            <a:solidFill>
              <a:srgbClr val="600080"/>
            </a:solidFill>
            <a:ln w="12700">
              <a:solidFill>
                <a:srgbClr val="000000"/>
              </a:solidFill>
              <a:prstDash val="solid"/>
            </a:ln>
          </c:spPr>
          <c:invertIfNegative val="0"/>
          <c:val>
            <c:numRef>
              <c:f>'2. Jahr-Kaufm.'!$K$3</c:f>
              <c:numCache>
                <c:formatCode>mmm\-yy</c:formatCode>
                <c:ptCount val="1"/>
                <c:pt idx="0">
                  <c:v>0</c:v>
                </c:pt>
              </c:numCache>
            </c:numRef>
          </c:val>
          <c:extLst>
            <c:ext xmlns:c16="http://schemas.microsoft.com/office/drawing/2014/chart" uri="{C3380CC4-5D6E-409C-BE32-E72D297353CC}">
              <c16:uniqueId val="{00000007-072A-4BF1-8399-FC19A3E2F098}"/>
            </c:ext>
          </c:extLst>
        </c:ser>
        <c:ser>
          <c:idx val="6"/>
          <c:order val="7"/>
          <c:spPr>
            <a:solidFill>
              <a:srgbClr val="0080C0"/>
            </a:solidFill>
            <a:ln w="12700">
              <a:solidFill>
                <a:srgbClr val="000000"/>
              </a:solidFill>
              <a:prstDash val="solid"/>
            </a:ln>
          </c:spPr>
          <c:invertIfNegative val="0"/>
          <c:val>
            <c:numRef>
              <c:f>'2. Jahr-Kaufm.'!$O$3</c:f>
              <c:numCache>
                <c:formatCode>mmm\-yy</c:formatCode>
                <c:ptCount val="1"/>
                <c:pt idx="0">
                  <c:v>0</c:v>
                </c:pt>
              </c:numCache>
            </c:numRef>
          </c:val>
          <c:extLst>
            <c:ext xmlns:c16="http://schemas.microsoft.com/office/drawing/2014/chart" uri="{C3380CC4-5D6E-409C-BE32-E72D297353CC}">
              <c16:uniqueId val="{00000008-072A-4BF1-8399-FC19A3E2F098}"/>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072A-4BF1-8399-FC19A3E2F098}"/>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072A-4BF1-8399-FC19A3E2F098}"/>
            </c:ext>
          </c:extLst>
        </c:ser>
        <c:dLbls>
          <c:showLegendKey val="0"/>
          <c:showVal val="0"/>
          <c:showCatName val="0"/>
          <c:showSerName val="0"/>
          <c:showPercent val="0"/>
          <c:showBubbleSize val="0"/>
        </c:dLbls>
        <c:gapWidth val="150"/>
        <c:axId val="3"/>
        <c:axId val="4"/>
      </c:barChart>
      <c:catAx>
        <c:axId val="175607185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75607185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444-42DA-83F8-CA8237E1EE6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444-42DA-83F8-CA8237E1EE69}"/>
            </c:ext>
          </c:extLst>
        </c:ser>
        <c:dLbls>
          <c:showLegendKey val="0"/>
          <c:showVal val="0"/>
          <c:showCatName val="0"/>
          <c:showSerName val="0"/>
          <c:showPercent val="0"/>
          <c:showBubbleSize val="0"/>
        </c:dLbls>
        <c:axId val="1756080176"/>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444-42DA-83F8-CA8237E1EE69}"/>
                </c:ext>
              </c:extLst>
            </c:dLbl>
            <c:dLbl>
              <c:idx val="1"/>
              <c:delete val="1"/>
              <c:extLst>
                <c:ext xmlns:c15="http://schemas.microsoft.com/office/drawing/2012/chart" uri="{CE6537A1-D6FC-4f65-9D91-7224C49458BB}"/>
                <c:ext xmlns:c16="http://schemas.microsoft.com/office/drawing/2014/chart" uri="{C3380CC4-5D6E-409C-BE32-E72D297353CC}">
                  <c16:uniqueId val="{00000003-3444-42DA-83F8-CA8237E1EE69}"/>
                </c:ext>
              </c:extLst>
            </c:dLbl>
            <c:dLbl>
              <c:idx val="2"/>
              <c:delete val="1"/>
              <c:extLst>
                <c:ext xmlns:c15="http://schemas.microsoft.com/office/drawing/2012/chart" uri="{CE6537A1-D6FC-4f65-9D91-7224C49458BB}"/>
                <c:ext xmlns:c16="http://schemas.microsoft.com/office/drawing/2014/chart" uri="{C3380CC4-5D6E-409C-BE32-E72D297353CC}">
                  <c16:uniqueId val="{00000004-3444-42DA-83F8-CA8237E1EE69}"/>
                </c:ext>
              </c:extLst>
            </c:dLbl>
            <c:dLbl>
              <c:idx val="3"/>
              <c:delete val="1"/>
              <c:extLst>
                <c:ext xmlns:c15="http://schemas.microsoft.com/office/drawing/2012/chart" uri="{CE6537A1-D6FC-4f65-9D91-7224C49458BB}"/>
                <c:ext xmlns:c16="http://schemas.microsoft.com/office/drawing/2014/chart" uri="{C3380CC4-5D6E-409C-BE32-E72D297353CC}">
                  <c16:uniqueId val="{00000005-3444-42DA-83F8-CA8237E1EE69}"/>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444-42DA-83F8-CA8237E1EE69}"/>
                </c:ext>
              </c:extLst>
            </c:dLbl>
            <c:dLbl>
              <c:idx val="5"/>
              <c:delete val="1"/>
              <c:extLst>
                <c:ext xmlns:c15="http://schemas.microsoft.com/office/drawing/2012/chart" uri="{CE6537A1-D6FC-4f65-9D91-7224C49458BB}"/>
                <c:ext xmlns:c16="http://schemas.microsoft.com/office/drawing/2014/chart" uri="{C3380CC4-5D6E-409C-BE32-E72D297353CC}">
                  <c16:uniqueId val="{00000007-3444-42DA-83F8-CA8237E1EE69}"/>
                </c:ext>
              </c:extLst>
            </c:dLbl>
            <c:dLbl>
              <c:idx val="6"/>
              <c:delete val="1"/>
              <c:extLst>
                <c:ext xmlns:c15="http://schemas.microsoft.com/office/drawing/2012/chart" uri="{CE6537A1-D6FC-4f65-9D91-7224C49458BB}"/>
                <c:ext xmlns:c16="http://schemas.microsoft.com/office/drawing/2014/chart" uri="{C3380CC4-5D6E-409C-BE32-E72D297353CC}">
                  <c16:uniqueId val="{00000008-3444-42DA-83F8-CA8237E1EE69}"/>
                </c:ext>
              </c:extLst>
            </c:dLbl>
            <c:dLbl>
              <c:idx val="7"/>
              <c:delete val="1"/>
              <c:extLst>
                <c:ext xmlns:c15="http://schemas.microsoft.com/office/drawing/2012/chart" uri="{CE6537A1-D6FC-4f65-9D91-7224C49458BB}"/>
                <c:ext xmlns:c16="http://schemas.microsoft.com/office/drawing/2014/chart" uri="{C3380CC4-5D6E-409C-BE32-E72D297353CC}">
                  <c16:uniqueId val="{00000009-3444-42DA-83F8-CA8237E1EE69}"/>
                </c:ext>
              </c:extLst>
            </c:dLbl>
            <c:dLbl>
              <c:idx val="8"/>
              <c:delete val="1"/>
              <c:extLst>
                <c:ext xmlns:c15="http://schemas.microsoft.com/office/drawing/2012/chart" uri="{CE6537A1-D6FC-4f65-9D91-7224C49458BB}"/>
                <c:ext xmlns:c16="http://schemas.microsoft.com/office/drawing/2014/chart" uri="{C3380CC4-5D6E-409C-BE32-E72D297353CC}">
                  <c16:uniqueId val="{0000000A-3444-42DA-83F8-CA8237E1EE69}"/>
                </c:ext>
              </c:extLst>
            </c:dLbl>
            <c:dLbl>
              <c:idx val="9"/>
              <c:delete val="1"/>
              <c:extLst>
                <c:ext xmlns:c15="http://schemas.microsoft.com/office/drawing/2012/chart" uri="{CE6537A1-D6FC-4f65-9D91-7224C49458BB}"/>
                <c:ext xmlns:c16="http://schemas.microsoft.com/office/drawing/2014/chart" uri="{C3380CC4-5D6E-409C-BE32-E72D297353CC}">
                  <c16:uniqueId val="{0000000B-3444-42DA-83F8-CA8237E1EE69}"/>
                </c:ext>
              </c:extLst>
            </c:dLbl>
            <c:dLbl>
              <c:idx val="10"/>
              <c:delete val="1"/>
              <c:extLst>
                <c:ext xmlns:c15="http://schemas.microsoft.com/office/drawing/2012/chart" uri="{CE6537A1-D6FC-4f65-9D91-7224C49458BB}"/>
                <c:ext xmlns:c16="http://schemas.microsoft.com/office/drawing/2014/chart" uri="{C3380CC4-5D6E-409C-BE32-E72D297353CC}">
                  <c16:uniqueId val="{0000000C-3444-42DA-83F8-CA8237E1EE69}"/>
                </c:ext>
              </c:extLst>
            </c:dLbl>
            <c:dLbl>
              <c:idx val="11"/>
              <c:delete val="1"/>
              <c:extLst>
                <c:ext xmlns:c15="http://schemas.microsoft.com/office/drawing/2012/chart" uri="{CE6537A1-D6FC-4f65-9D91-7224C49458BB}"/>
                <c:ext xmlns:c16="http://schemas.microsoft.com/office/drawing/2014/chart" uri="{C3380CC4-5D6E-409C-BE32-E72D297353CC}">
                  <c16:uniqueId val="{0000000D-3444-42DA-83F8-CA8237E1EE6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3444-42DA-83F8-CA8237E1EE69}"/>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3444-42DA-83F8-CA8237E1EE69}"/>
                </c:ext>
              </c:extLst>
            </c:dLbl>
            <c:dLbl>
              <c:idx val="1"/>
              <c:delete val="1"/>
              <c:extLst>
                <c:ext xmlns:c15="http://schemas.microsoft.com/office/drawing/2012/chart" uri="{CE6537A1-D6FC-4f65-9D91-7224C49458BB}"/>
                <c:ext xmlns:c16="http://schemas.microsoft.com/office/drawing/2014/chart" uri="{C3380CC4-5D6E-409C-BE32-E72D297353CC}">
                  <c16:uniqueId val="{00000010-3444-42DA-83F8-CA8237E1EE69}"/>
                </c:ext>
              </c:extLst>
            </c:dLbl>
            <c:dLbl>
              <c:idx val="2"/>
              <c:delete val="1"/>
              <c:extLst>
                <c:ext xmlns:c15="http://schemas.microsoft.com/office/drawing/2012/chart" uri="{CE6537A1-D6FC-4f65-9D91-7224C49458BB}"/>
                <c:ext xmlns:c16="http://schemas.microsoft.com/office/drawing/2014/chart" uri="{C3380CC4-5D6E-409C-BE32-E72D297353CC}">
                  <c16:uniqueId val="{00000011-3444-42DA-83F8-CA8237E1EE69}"/>
                </c:ext>
              </c:extLst>
            </c:dLbl>
            <c:dLbl>
              <c:idx val="3"/>
              <c:delete val="1"/>
              <c:extLst>
                <c:ext xmlns:c15="http://schemas.microsoft.com/office/drawing/2012/chart" uri="{CE6537A1-D6FC-4f65-9D91-7224C49458BB}"/>
                <c:ext xmlns:c16="http://schemas.microsoft.com/office/drawing/2014/chart" uri="{C3380CC4-5D6E-409C-BE32-E72D297353CC}">
                  <c16:uniqueId val="{00000012-3444-42DA-83F8-CA8237E1EE69}"/>
                </c:ext>
              </c:extLst>
            </c:dLbl>
            <c:dLbl>
              <c:idx val="4"/>
              <c:delete val="1"/>
              <c:extLst>
                <c:ext xmlns:c15="http://schemas.microsoft.com/office/drawing/2012/chart" uri="{CE6537A1-D6FC-4f65-9D91-7224C49458BB}"/>
                <c:ext xmlns:c16="http://schemas.microsoft.com/office/drawing/2014/chart" uri="{C3380CC4-5D6E-409C-BE32-E72D297353CC}">
                  <c16:uniqueId val="{00000013-3444-42DA-83F8-CA8237E1EE69}"/>
                </c:ext>
              </c:extLst>
            </c:dLbl>
            <c:dLbl>
              <c:idx val="5"/>
              <c:delete val="1"/>
              <c:extLst>
                <c:ext xmlns:c15="http://schemas.microsoft.com/office/drawing/2012/chart" uri="{CE6537A1-D6FC-4f65-9D91-7224C49458BB}"/>
                <c:ext xmlns:c16="http://schemas.microsoft.com/office/drawing/2014/chart" uri="{C3380CC4-5D6E-409C-BE32-E72D297353CC}">
                  <c16:uniqueId val="{00000014-3444-42DA-83F8-CA8237E1EE69}"/>
                </c:ext>
              </c:extLst>
            </c:dLbl>
            <c:dLbl>
              <c:idx val="6"/>
              <c:delete val="1"/>
              <c:extLst>
                <c:ext xmlns:c15="http://schemas.microsoft.com/office/drawing/2012/chart" uri="{CE6537A1-D6FC-4f65-9D91-7224C49458BB}"/>
                <c:ext xmlns:c16="http://schemas.microsoft.com/office/drawing/2014/chart" uri="{C3380CC4-5D6E-409C-BE32-E72D297353CC}">
                  <c16:uniqueId val="{00000015-3444-42DA-83F8-CA8237E1EE69}"/>
                </c:ext>
              </c:extLst>
            </c:dLbl>
            <c:dLbl>
              <c:idx val="7"/>
              <c:delete val="1"/>
              <c:extLst>
                <c:ext xmlns:c15="http://schemas.microsoft.com/office/drawing/2012/chart" uri="{CE6537A1-D6FC-4f65-9D91-7224C49458BB}"/>
                <c:ext xmlns:c16="http://schemas.microsoft.com/office/drawing/2014/chart" uri="{C3380CC4-5D6E-409C-BE32-E72D297353CC}">
                  <c16:uniqueId val="{00000016-3444-42DA-83F8-CA8237E1EE69}"/>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444-42DA-83F8-CA8237E1EE69}"/>
                </c:ext>
              </c:extLst>
            </c:dLbl>
            <c:dLbl>
              <c:idx val="9"/>
              <c:delete val="1"/>
              <c:extLst>
                <c:ext xmlns:c15="http://schemas.microsoft.com/office/drawing/2012/chart" uri="{CE6537A1-D6FC-4f65-9D91-7224C49458BB}"/>
                <c:ext xmlns:c16="http://schemas.microsoft.com/office/drawing/2014/chart" uri="{C3380CC4-5D6E-409C-BE32-E72D297353CC}">
                  <c16:uniqueId val="{00000018-3444-42DA-83F8-CA8237E1EE69}"/>
                </c:ext>
              </c:extLst>
            </c:dLbl>
            <c:dLbl>
              <c:idx val="10"/>
              <c:delete val="1"/>
              <c:extLst>
                <c:ext xmlns:c15="http://schemas.microsoft.com/office/drawing/2012/chart" uri="{CE6537A1-D6FC-4f65-9D91-7224C49458BB}"/>
                <c:ext xmlns:c16="http://schemas.microsoft.com/office/drawing/2014/chart" uri="{C3380CC4-5D6E-409C-BE32-E72D297353CC}">
                  <c16:uniqueId val="{00000019-3444-42DA-83F8-CA8237E1EE69}"/>
                </c:ext>
              </c:extLst>
            </c:dLbl>
            <c:dLbl>
              <c:idx val="11"/>
              <c:delete val="1"/>
              <c:extLst>
                <c:ext xmlns:c15="http://schemas.microsoft.com/office/drawing/2012/chart" uri="{CE6537A1-D6FC-4f65-9D91-7224C49458BB}"/>
                <c:ext xmlns:c16="http://schemas.microsoft.com/office/drawing/2014/chart" uri="{C3380CC4-5D6E-409C-BE32-E72D297353CC}">
                  <c16:uniqueId val="{0000001A-3444-42DA-83F8-CA8237E1EE6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3444-42DA-83F8-CA8237E1EE69}"/>
            </c:ext>
          </c:extLst>
        </c:ser>
        <c:dLbls>
          <c:showLegendKey val="0"/>
          <c:showVal val="0"/>
          <c:showCatName val="0"/>
          <c:showSerName val="0"/>
          <c:showPercent val="0"/>
          <c:showBubbleSize val="0"/>
        </c:dLbls>
        <c:gapWidth val="60"/>
        <c:axId val="1756080176"/>
        <c:axId val="1"/>
      </c:barChart>
      <c:catAx>
        <c:axId val="1756080176"/>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6080176"/>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E75E-4FBD-BCD6-22C965D64D30}"/>
            </c:ext>
          </c:extLst>
        </c:ser>
        <c:dLbls>
          <c:showLegendKey val="0"/>
          <c:showVal val="0"/>
          <c:showCatName val="0"/>
          <c:showSerName val="0"/>
          <c:showPercent val="0"/>
          <c:showBubbleSize val="0"/>
        </c:dLbls>
        <c:axId val="1756073104"/>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75E-4FBD-BCD6-22C965D64D30}"/>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E75E-4FBD-BCD6-22C965D64D30}"/>
            </c:ext>
          </c:extLst>
        </c:ser>
        <c:dLbls>
          <c:showLegendKey val="0"/>
          <c:showVal val="0"/>
          <c:showCatName val="0"/>
          <c:showSerName val="0"/>
          <c:showPercent val="0"/>
          <c:showBubbleSize val="0"/>
        </c:dLbls>
        <c:gapWidth val="30"/>
        <c:axId val="1756073104"/>
        <c:axId val="1"/>
      </c:barChart>
      <c:catAx>
        <c:axId val="1756073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60731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3A35-46CE-8D23-A2F7A9699832}"/>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35-46CE-8D23-A2F7A969983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3A35-46CE-8D23-A2F7A9699832}"/>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3A35-46CE-8D23-A2F7A9699832}"/>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3A35-46CE-8D23-A2F7A9699832}"/>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3A35-46CE-8D23-A2F7A9699832}"/>
            </c:ext>
          </c:extLst>
        </c:ser>
        <c:dLbls>
          <c:showLegendKey val="0"/>
          <c:showVal val="0"/>
          <c:showCatName val="0"/>
          <c:showSerName val="0"/>
          <c:showPercent val="0"/>
          <c:showBubbleSize val="0"/>
        </c:dLbls>
        <c:axId val="1816110432"/>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3A35-46CE-8D23-A2F7A9699832}"/>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3A35-46CE-8D23-A2F7A9699832}"/>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3A35-46CE-8D23-A2F7A9699832}"/>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3A35-46CE-8D23-A2F7A9699832}"/>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3A35-46CE-8D23-A2F7A9699832}"/>
            </c:ext>
          </c:extLst>
        </c:ser>
        <c:dLbls>
          <c:showLegendKey val="0"/>
          <c:showVal val="0"/>
          <c:showCatName val="0"/>
          <c:showSerName val="0"/>
          <c:showPercent val="0"/>
          <c:showBubbleSize val="0"/>
        </c:dLbls>
        <c:gapWidth val="150"/>
        <c:axId val="3"/>
        <c:axId val="4"/>
      </c:barChart>
      <c:catAx>
        <c:axId val="1816110432"/>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6110432"/>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1B-458F-897C-EA65F287A89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761B-458F-897C-EA65F287A898}"/>
            </c:ext>
          </c:extLst>
        </c:ser>
        <c:dLbls>
          <c:showLegendKey val="0"/>
          <c:showVal val="0"/>
          <c:showCatName val="0"/>
          <c:showSerName val="0"/>
          <c:showPercent val="0"/>
          <c:showBubbleSize val="0"/>
        </c:dLbls>
        <c:axId val="1816124160"/>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61B-458F-897C-EA65F287A898}"/>
                </c:ext>
              </c:extLst>
            </c:dLbl>
            <c:dLbl>
              <c:idx val="1"/>
              <c:delete val="1"/>
              <c:extLst>
                <c:ext xmlns:c15="http://schemas.microsoft.com/office/drawing/2012/chart" uri="{CE6537A1-D6FC-4f65-9D91-7224C49458BB}"/>
                <c:ext xmlns:c16="http://schemas.microsoft.com/office/drawing/2014/chart" uri="{C3380CC4-5D6E-409C-BE32-E72D297353CC}">
                  <c16:uniqueId val="{00000003-761B-458F-897C-EA65F287A898}"/>
                </c:ext>
              </c:extLst>
            </c:dLbl>
            <c:dLbl>
              <c:idx val="2"/>
              <c:delete val="1"/>
              <c:extLst>
                <c:ext xmlns:c15="http://schemas.microsoft.com/office/drawing/2012/chart" uri="{CE6537A1-D6FC-4f65-9D91-7224C49458BB}"/>
                <c:ext xmlns:c16="http://schemas.microsoft.com/office/drawing/2014/chart" uri="{C3380CC4-5D6E-409C-BE32-E72D297353CC}">
                  <c16:uniqueId val="{00000004-761B-458F-897C-EA65F287A898}"/>
                </c:ext>
              </c:extLst>
            </c:dLbl>
            <c:dLbl>
              <c:idx val="3"/>
              <c:delete val="1"/>
              <c:extLst>
                <c:ext xmlns:c15="http://schemas.microsoft.com/office/drawing/2012/chart" uri="{CE6537A1-D6FC-4f65-9D91-7224C49458BB}"/>
                <c:ext xmlns:c16="http://schemas.microsoft.com/office/drawing/2014/chart" uri="{C3380CC4-5D6E-409C-BE32-E72D297353CC}">
                  <c16:uniqueId val="{00000005-761B-458F-897C-EA65F287A898}"/>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1B-458F-897C-EA65F287A898}"/>
                </c:ext>
              </c:extLst>
            </c:dLbl>
            <c:dLbl>
              <c:idx val="5"/>
              <c:delete val="1"/>
              <c:extLst>
                <c:ext xmlns:c15="http://schemas.microsoft.com/office/drawing/2012/chart" uri="{CE6537A1-D6FC-4f65-9D91-7224C49458BB}"/>
                <c:ext xmlns:c16="http://schemas.microsoft.com/office/drawing/2014/chart" uri="{C3380CC4-5D6E-409C-BE32-E72D297353CC}">
                  <c16:uniqueId val="{00000007-761B-458F-897C-EA65F287A898}"/>
                </c:ext>
              </c:extLst>
            </c:dLbl>
            <c:dLbl>
              <c:idx val="6"/>
              <c:delete val="1"/>
              <c:extLst>
                <c:ext xmlns:c15="http://schemas.microsoft.com/office/drawing/2012/chart" uri="{CE6537A1-D6FC-4f65-9D91-7224C49458BB}"/>
                <c:ext xmlns:c16="http://schemas.microsoft.com/office/drawing/2014/chart" uri="{C3380CC4-5D6E-409C-BE32-E72D297353CC}">
                  <c16:uniqueId val="{00000008-761B-458F-897C-EA65F287A898}"/>
                </c:ext>
              </c:extLst>
            </c:dLbl>
            <c:dLbl>
              <c:idx val="7"/>
              <c:delete val="1"/>
              <c:extLst>
                <c:ext xmlns:c15="http://schemas.microsoft.com/office/drawing/2012/chart" uri="{CE6537A1-D6FC-4f65-9D91-7224C49458BB}"/>
                <c:ext xmlns:c16="http://schemas.microsoft.com/office/drawing/2014/chart" uri="{C3380CC4-5D6E-409C-BE32-E72D297353CC}">
                  <c16:uniqueId val="{00000009-761B-458F-897C-EA65F287A898}"/>
                </c:ext>
              </c:extLst>
            </c:dLbl>
            <c:dLbl>
              <c:idx val="8"/>
              <c:delete val="1"/>
              <c:extLst>
                <c:ext xmlns:c15="http://schemas.microsoft.com/office/drawing/2012/chart" uri="{CE6537A1-D6FC-4f65-9D91-7224C49458BB}"/>
                <c:ext xmlns:c16="http://schemas.microsoft.com/office/drawing/2014/chart" uri="{C3380CC4-5D6E-409C-BE32-E72D297353CC}">
                  <c16:uniqueId val="{0000000A-761B-458F-897C-EA65F287A898}"/>
                </c:ext>
              </c:extLst>
            </c:dLbl>
            <c:dLbl>
              <c:idx val="9"/>
              <c:delete val="1"/>
              <c:extLst>
                <c:ext xmlns:c15="http://schemas.microsoft.com/office/drawing/2012/chart" uri="{CE6537A1-D6FC-4f65-9D91-7224C49458BB}"/>
                <c:ext xmlns:c16="http://schemas.microsoft.com/office/drawing/2014/chart" uri="{C3380CC4-5D6E-409C-BE32-E72D297353CC}">
                  <c16:uniqueId val="{0000000B-761B-458F-897C-EA65F287A898}"/>
                </c:ext>
              </c:extLst>
            </c:dLbl>
            <c:dLbl>
              <c:idx val="10"/>
              <c:delete val="1"/>
              <c:extLst>
                <c:ext xmlns:c15="http://schemas.microsoft.com/office/drawing/2012/chart" uri="{CE6537A1-D6FC-4f65-9D91-7224C49458BB}"/>
                <c:ext xmlns:c16="http://schemas.microsoft.com/office/drawing/2014/chart" uri="{C3380CC4-5D6E-409C-BE32-E72D297353CC}">
                  <c16:uniqueId val="{0000000C-761B-458F-897C-EA65F287A898}"/>
                </c:ext>
              </c:extLst>
            </c:dLbl>
            <c:dLbl>
              <c:idx val="11"/>
              <c:delete val="1"/>
              <c:extLst>
                <c:ext xmlns:c15="http://schemas.microsoft.com/office/drawing/2012/chart" uri="{CE6537A1-D6FC-4f65-9D91-7224C49458BB}"/>
                <c:ext xmlns:c16="http://schemas.microsoft.com/office/drawing/2014/chart" uri="{C3380CC4-5D6E-409C-BE32-E72D297353CC}">
                  <c16:uniqueId val="{0000000D-761B-458F-897C-EA65F287A898}"/>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761B-458F-897C-EA65F287A898}"/>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61B-458F-897C-EA65F287A898}"/>
                </c:ext>
              </c:extLst>
            </c:dLbl>
            <c:dLbl>
              <c:idx val="1"/>
              <c:delete val="1"/>
              <c:extLst>
                <c:ext xmlns:c15="http://schemas.microsoft.com/office/drawing/2012/chart" uri="{CE6537A1-D6FC-4f65-9D91-7224C49458BB}"/>
                <c:ext xmlns:c16="http://schemas.microsoft.com/office/drawing/2014/chart" uri="{C3380CC4-5D6E-409C-BE32-E72D297353CC}">
                  <c16:uniqueId val="{00000010-761B-458F-897C-EA65F287A898}"/>
                </c:ext>
              </c:extLst>
            </c:dLbl>
            <c:dLbl>
              <c:idx val="2"/>
              <c:delete val="1"/>
              <c:extLst>
                <c:ext xmlns:c15="http://schemas.microsoft.com/office/drawing/2012/chart" uri="{CE6537A1-D6FC-4f65-9D91-7224C49458BB}"/>
                <c:ext xmlns:c16="http://schemas.microsoft.com/office/drawing/2014/chart" uri="{C3380CC4-5D6E-409C-BE32-E72D297353CC}">
                  <c16:uniqueId val="{00000011-761B-458F-897C-EA65F287A898}"/>
                </c:ext>
              </c:extLst>
            </c:dLbl>
            <c:dLbl>
              <c:idx val="3"/>
              <c:delete val="1"/>
              <c:extLst>
                <c:ext xmlns:c15="http://schemas.microsoft.com/office/drawing/2012/chart" uri="{CE6537A1-D6FC-4f65-9D91-7224C49458BB}"/>
                <c:ext xmlns:c16="http://schemas.microsoft.com/office/drawing/2014/chart" uri="{C3380CC4-5D6E-409C-BE32-E72D297353CC}">
                  <c16:uniqueId val="{00000012-761B-458F-897C-EA65F287A898}"/>
                </c:ext>
              </c:extLst>
            </c:dLbl>
            <c:dLbl>
              <c:idx val="4"/>
              <c:delete val="1"/>
              <c:extLst>
                <c:ext xmlns:c15="http://schemas.microsoft.com/office/drawing/2012/chart" uri="{CE6537A1-D6FC-4f65-9D91-7224C49458BB}"/>
                <c:ext xmlns:c16="http://schemas.microsoft.com/office/drawing/2014/chart" uri="{C3380CC4-5D6E-409C-BE32-E72D297353CC}">
                  <c16:uniqueId val="{00000013-761B-458F-897C-EA65F287A898}"/>
                </c:ext>
              </c:extLst>
            </c:dLbl>
            <c:dLbl>
              <c:idx val="5"/>
              <c:delete val="1"/>
              <c:extLst>
                <c:ext xmlns:c15="http://schemas.microsoft.com/office/drawing/2012/chart" uri="{CE6537A1-D6FC-4f65-9D91-7224C49458BB}"/>
                <c:ext xmlns:c16="http://schemas.microsoft.com/office/drawing/2014/chart" uri="{C3380CC4-5D6E-409C-BE32-E72D297353CC}">
                  <c16:uniqueId val="{00000014-761B-458F-897C-EA65F287A898}"/>
                </c:ext>
              </c:extLst>
            </c:dLbl>
            <c:dLbl>
              <c:idx val="6"/>
              <c:delete val="1"/>
              <c:extLst>
                <c:ext xmlns:c15="http://schemas.microsoft.com/office/drawing/2012/chart" uri="{CE6537A1-D6FC-4f65-9D91-7224C49458BB}"/>
                <c:ext xmlns:c16="http://schemas.microsoft.com/office/drawing/2014/chart" uri="{C3380CC4-5D6E-409C-BE32-E72D297353CC}">
                  <c16:uniqueId val="{00000015-761B-458F-897C-EA65F287A898}"/>
                </c:ext>
              </c:extLst>
            </c:dLbl>
            <c:dLbl>
              <c:idx val="7"/>
              <c:delete val="1"/>
              <c:extLst>
                <c:ext xmlns:c15="http://schemas.microsoft.com/office/drawing/2012/chart" uri="{CE6537A1-D6FC-4f65-9D91-7224C49458BB}"/>
                <c:ext xmlns:c16="http://schemas.microsoft.com/office/drawing/2014/chart" uri="{C3380CC4-5D6E-409C-BE32-E72D297353CC}">
                  <c16:uniqueId val="{00000016-761B-458F-897C-EA65F287A898}"/>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61B-458F-897C-EA65F287A898}"/>
                </c:ext>
              </c:extLst>
            </c:dLbl>
            <c:dLbl>
              <c:idx val="9"/>
              <c:delete val="1"/>
              <c:extLst>
                <c:ext xmlns:c15="http://schemas.microsoft.com/office/drawing/2012/chart" uri="{CE6537A1-D6FC-4f65-9D91-7224C49458BB}"/>
                <c:ext xmlns:c16="http://schemas.microsoft.com/office/drawing/2014/chart" uri="{C3380CC4-5D6E-409C-BE32-E72D297353CC}">
                  <c16:uniqueId val="{00000018-761B-458F-897C-EA65F287A898}"/>
                </c:ext>
              </c:extLst>
            </c:dLbl>
            <c:dLbl>
              <c:idx val="10"/>
              <c:delete val="1"/>
              <c:extLst>
                <c:ext xmlns:c15="http://schemas.microsoft.com/office/drawing/2012/chart" uri="{CE6537A1-D6FC-4f65-9D91-7224C49458BB}"/>
                <c:ext xmlns:c16="http://schemas.microsoft.com/office/drawing/2014/chart" uri="{C3380CC4-5D6E-409C-BE32-E72D297353CC}">
                  <c16:uniqueId val="{00000019-761B-458F-897C-EA65F287A898}"/>
                </c:ext>
              </c:extLst>
            </c:dLbl>
            <c:dLbl>
              <c:idx val="11"/>
              <c:delete val="1"/>
              <c:extLst>
                <c:ext xmlns:c15="http://schemas.microsoft.com/office/drawing/2012/chart" uri="{CE6537A1-D6FC-4f65-9D91-7224C49458BB}"/>
                <c:ext xmlns:c16="http://schemas.microsoft.com/office/drawing/2014/chart" uri="{C3380CC4-5D6E-409C-BE32-E72D297353CC}">
                  <c16:uniqueId val="{0000001A-761B-458F-897C-EA65F287A898}"/>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761B-458F-897C-EA65F287A898}"/>
            </c:ext>
          </c:extLst>
        </c:ser>
        <c:dLbls>
          <c:showLegendKey val="0"/>
          <c:showVal val="0"/>
          <c:showCatName val="0"/>
          <c:showSerName val="0"/>
          <c:showPercent val="0"/>
          <c:showBubbleSize val="0"/>
        </c:dLbls>
        <c:gapWidth val="60"/>
        <c:axId val="1816124160"/>
        <c:axId val="1"/>
      </c:barChart>
      <c:catAx>
        <c:axId val="1816124160"/>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6124160"/>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CFBB-46D5-9A4D-A99AF6F63DC8}"/>
            </c:ext>
          </c:extLst>
        </c:ser>
        <c:dLbls>
          <c:showLegendKey val="0"/>
          <c:showVal val="0"/>
          <c:showCatName val="0"/>
          <c:showSerName val="0"/>
          <c:showPercent val="0"/>
          <c:showBubbleSize val="0"/>
        </c:dLbls>
        <c:axId val="1816121248"/>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CFBB-46D5-9A4D-A99AF6F63DC8}"/>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CFBB-46D5-9A4D-A99AF6F63DC8}"/>
            </c:ext>
          </c:extLst>
        </c:ser>
        <c:dLbls>
          <c:showLegendKey val="0"/>
          <c:showVal val="0"/>
          <c:showCatName val="0"/>
          <c:showSerName val="0"/>
          <c:showPercent val="0"/>
          <c:showBubbleSize val="0"/>
        </c:dLbls>
        <c:gapWidth val="30"/>
        <c:axId val="1816121248"/>
        <c:axId val="1"/>
      </c:barChart>
      <c:catAx>
        <c:axId val="1816121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61212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57CC-4D0D-8037-64EFC385A202}"/>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CC-4D0D-8037-64EFC385A20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57CC-4D0D-8037-64EFC385A202}"/>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57CC-4D0D-8037-64EFC385A202}"/>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57CC-4D0D-8037-64EFC385A202}"/>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57CC-4D0D-8037-64EFC385A202}"/>
            </c:ext>
          </c:extLst>
        </c:ser>
        <c:dLbls>
          <c:showLegendKey val="0"/>
          <c:showVal val="0"/>
          <c:showCatName val="0"/>
          <c:showSerName val="0"/>
          <c:showPercent val="0"/>
          <c:showBubbleSize val="0"/>
        </c:dLbls>
        <c:axId val="1816111264"/>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57CC-4D0D-8037-64EFC385A202}"/>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57CC-4D0D-8037-64EFC385A202}"/>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57CC-4D0D-8037-64EFC385A202}"/>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57CC-4D0D-8037-64EFC385A202}"/>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57CC-4D0D-8037-64EFC385A202}"/>
            </c:ext>
          </c:extLst>
        </c:ser>
        <c:dLbls>
          <c:showLegendKey val="0"/>
          <c:showVal val="0"/>
          <c:showCatName val="0"/>
          <c:showSerName val="0"/>
          <c:showPercent val="0"/>
          <c:showBubbleSize val="0"/>
        </c:dLbls>
        <c:gapWidth val="150"/>
        <c:axId val="3"/>
        <c:axId val="4"/>
      </c:barChart>
      <c:catAx>
        <c:axId val="181611126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611126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86A-417A-8F60-B921076CA06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786A-417A-8F60-B921076CA06A}"/>
            </c:ext>
          </c:extLst>
        </c:ser>
        <c:dLbls>
          <c:showLegendKey val="0"/>
          <c:showVal val="0"/>
          <c:showCatName val="0"/>
          <c:showSerName val="0"/>
          <c:showPercent val="0"/>
          <c:showBubbleSize val="0"/>
        </c:dLbls>
        <c:axId val="181611251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86A-417A-8F60-B921076CA06A}"/>
                </c:ext>
              </c:extLst>
            </c:dLbl>
            <c:dLbl>
              <c:idx val="1"/>
              <c:delete val="1"/>
              <c:extLst>
                <c:ext xmlns:c15="http://schemas.microsoft.com/office/drawing/2012/chart" uri="{CE6537A1-D6FC-4f65-9D91-7224C49458BB}"/>
                <c:ext xmlns:c16="http://schemas.microsoft.com/office/drawing/2014/chart" uri="{C3380CC4-5D6E-409C-BE32-E72D297353CC}">
                  <c16:uniqueId val="{00000003-786A-417A-8F60-B921076CA06A}"/>
                </c:ext>
              </c:extLst>
            </c:dLbl>
            <c:dLbl>
              <c:idx val="2"/>
              <c:delete val="1"/>
              <c:extLst>
                <c:ext xmlns:c15="http://schemas.microsoft.com/office/drawing/2012/chart" uri="{CE6537A1-D6FC-4f65-9D91-7224C49458BB}"/>
                <c:ext xmlns:c16="http://schemas.microsoft.com/office/drawing/2014/chart" uri="{C3380CC4-5D6E-409C-BE32-E72D297353CC}">
                  <c16:uniqueId val="{00000004-786A-417A-8F60-B921076CA06A}"/>
                </c:ext>
              </c:extLst>
            </c:dLbl>
            <c:dLbl>
              <c:idx val="3"/>
              <c:delete val="1"/>
              <c:extLst>
                <c:ext xmlns:c15="http://schemas.microsoft.com/office/drawing/2012/chart" uri="{CE6537A1-D6FC-4f65-9D91-7224C49458BB}"/>
                <c:ext xmlns:c16="http://schemas.microsoft.com/office/drawing/2014/chart" uri="{C3380CC4-5D6E-409C-BE32-E72D297353CC}">
                  <c16:uniqueId val="{00000005-786A-417A-8F60-B921076CA06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6A-417A-8F60-B921076CA06A}"/>
                </c:ext>
              </c:extLst>
            </c:dLbl>
            <c:dLbl>
              <c:idx val="5"/>
              <c:delete val="1"/>
              <c:extLst>
                <c:ext xmlns:c15="http://schemas.microsoft.com/office/drawing/2012/chart" uri="{CE6537A1-D6FC-4f65-9D91-7224C49458BB}"/>
                <c:ext xmlns:c16="http://schemas.microsoft.com/office/drawing/2014/chart" uri="{C3380CC4-5D6E-409C-BE32-E72D297353CC}">
                  <c16:uniqueId val="{00000007-786A-417A-8F60-B921076CA06A}"/>
                </c:ext>
              </c:extLst>
            </c:dLbl>
            <c:dLbl>
              <c:idx val="6"/>
              <c:delete val="1"/>
              <c:extLst>
                <c:ext xmlns:c15="http://schemas.microsoft.com/office/drawing/2012/chart" uri="{CE6537A1-D6FC-4f65-9D91-7224C49458BB}"/>
                <c:ext xmlns:c16="http://schemas.microsoft.com/office/drawing/2014/chart" uri="{C3380CC4-5D6E-409C-BE32-E72D297353CC}">
                  <c16:uniqueId val="{00000008-786A-417A-8F60-B921076CA06A}"/>
                </c:ext>
              </c:extLst>
            </c:dLbl>
            <c:dLbl>
              <c:idx val="7"/>
              <c:delete val="1"/>
              <c:extLst>
                <c:ext xmlns:c15="http://schemas.microsoft.com/office/drawing/2012/chart" uri="{CE6537A1-D6FC-4f65-9D91-7224C49458BB}"/>
                <c:ext xmlns:c16="http://schemas.microsoft.com/office/drawing/2014/chart" uri="{C3380CC4-5D6E-409C-BE32-E72D297353CC}">
                  <c16:uniqueId val="{00000009-786A-417A-8F60-B921076CA06A}"/>
                </c:ext>
              </c:extLst>
            </c:dLbl>
            <c:dLbl>
              <c:idx val="8"/>
              <c:delete val="1"/>
              <c:extLst>
                <c:ext xmlns:c15="http://schemas.microsoft.com/office/drawing/2012/chart" uri="{CE6537A1-D6FC-4f65-9D91-7224C49458BB}"/>
                <c:ext xmlns:c16="http://schemas.microsoft.com/office/drawing/2014/chart" uri="{C3380CC4-5D6E-409C-BE32-E72D297353CC}">
                  <c16:uniqueId val="{0000000A-786A-417A-8F60-B921076CA06A}"/>
                </c:ext>
              </c:extLst>
            </c:dLbl>
            <c:dLbl>
              <c:idx val="9"/>
              <c:delete val="1"/>
              <c:extLst>
                <c:ext xmlns:c15="http://schemas.microsoft.com/office/drawing/2012/chart" uri="{CE6537A1-D6FC-4f65-9D91-7224C49458BB}"/>
                <c:ext xmlns:c16="http://schemas.microsoft.com/office/drawing/2014/chart" uri="{C3380CC4-5D6E-409C-BE32-E72D297353CC}">
                  <c16:uniqueId val="{0000000B-786A-417A-8F60-B921076CA06A}"/>
                </c:ext>
              </c:extLst>
            </c:dLbl>
            <c:dLbl>
              <c:idx val="10"/>
              <c:delete val="1"/>
              <c:extLst>
                <c:ext xmlns:c15="http://schemas.microsoft.com/office/drawing/2012/chart" uri="{CE6537A1-D6FC-4f65-9D91-7224C49458BB}"/>
                <c:ext xmlns:c16="http://schemas.microsoft.com/office/drawing/2014/chart" uri="{C3380CC4-5D6E-409C-BE32-E72D297353CC}">
                  <c16:uniqueId val="{0000000C-786A-417A-8F60-B921076CA06A}"/>
                </c:ext>
              </c:extLst>
            </c:dLbl>
            <c:dLbl>
              <c:idx val="11"/>
              <c:delete val="1"/>
              <c:extLst>
                <c:ext xmlns:c15="http://schemas.microsoft.com/office/drawing/2012/chart" uri="{CE6537A1-D6FC-4f65-9D91-7224C49458BB}"/>
                <c:ext xmlns:c16="http://schemas.microsoft.com/office/drawing/2014/chart" uri="{C3380CC4-5D6E-409C-BE32-E72D297353CC}">
                  <c16:uniqueId val="{0000000D-786A-417A-8F60-B921076CA06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786A-417A-8F60-B921076CA06A}"/>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86A-417A-8F60-B921076CA06A}"/>
                </c:ext>
              </c:extLst>
            </c:dLbl>
            <c:dLbl>
              <c:idx val="1"/>
              <c:delete val="1"/>
              <c:extLst>
                <c:ext xmlns:c15="http://schemas.microsoft.com/office/drawing/2012/chart" uri="{CE6537A1-D6FC-4f65-9D91-7224C49458BB}"/>
                <c:ext xmlns:c16="http://schemas.microsoft.com/office/drawing/2014/chart" uri="{C3380CC4-5D6E-409C-BE32-E72D297353CC}">
                  <c16:uniqueId val="{00000010-786A-417A-8F60-B921076CA06A}"/>
                </c:ext>
              </c:extLst>
            </c:dLbl>
            <c:dLbl>
              <c:idx val="2"/>
              <c:delete val="1"/>
              <c:extLst>
                <c:ext xmlns:c15="http://schemas.microsoft.com/office/drawing/2012/chart" uri="{CE6537A1-D6FC-4f65-9D91-7224C49458BB}"/>
                <c:ext xmlns:c16="http://schemas.microsoft.com/office/drawing/2014/chart" uri="{C3380CC4-5D6E-409C-BE32-E72D297353CC}">
                  <c16:uniqueId val="{00000011-786A-417A-8F60-B921076CA06A}"/>
                </c:ext>
              </c:extLst>
            </c:dLbl>
            <c:dLbl>
              <c:idx val="3"/>
              <c:delete val="1"/>
              <c:extLst>
                <c:ext xmlns:c15="http://schemas.microsoft.com/office/drawing/2012/chart" uri="{CE6537A1-D6FC-4f65-9D91-7224C49458BB}"/>
                <c:ext xmlns:c16="http://schemas.microsoft.com/office/drawing/2014/chart" uri="{C3380CC4-5D6E-409C-BE32-E72D297353CC}">
                  <c16:uniqueId val="{00000012-786A-417A-8F60-B921076CA06A}"/>
                </c:ext>
              </c:extLst>
            </c:dLbl>
            <c:dLbl>
              <c:idx val="4"/>
              <c:delete val="1"/>
              <c:extLst>
                <c:ext xmlns:c15="http://schemas.microsoft.com/office/drawing/2012/chart" uri="{CE6537A1-D6FC-4f65-9D91-7224C49458BB}"/>
                <c:ext xmlns:c16="http://schemas.microsoft.com/office/drawing/2014/chart" uri="{C3380CC4-5D6E-409C-BE32-E72D297353CC}">
                  <c16:uniqueId val="{00000013-786A-417A-8F60-B921076CA06A}"/>
                </c:ext>
              </c:extLst>
            </c:dLbl>
            <c:dLbl>
              <c:idx val="5"/>
              <c:delete val="1"/>
              <c:extLst>
                <c:ext xmlns:c15="http://schemas.microsoft.com/office/drawing/2012/chart" uri="{CE6537A1-D6FC-4f65-9D91-7224C49458BB}"/>
                <c:ext xmlns:c16="http://schemas.microsoft.com/office/drawing/2014/chart" uri="{C3380CC4-5D6E-409C-BE32-E72D297353CC}">
                  <c16:uniqueId val="{00000014-786A-417A-8F60-B921076CA06A}"/>
                </c:ext>
              </c:extLst>
            </c:dLbl>
            <c:dLbl>
              <c:idx val="6"/>
              <c:delete val="1"/>
              <c:extLst>
                <c:ext xmlns:c15="http://schemas.microsoft.com/office/drawing/2012/chart" uri="{CE6537A1-D6FC-4f65-9D91-7224C49458BB}"/>
                <c:ext xmlns:c16="http://schemas.microsoft.com/office/drawing/2014/chart" uri="{C3380CC4-5D6E-409C-BE32-E72D297353CC}">
                  <c16:uniqueId val="{00000015-786A-417A-8F60-B921076CA06A}"/>
                </c:ext>
              </c:extLst>
            </c:dLbl>
            <c:dLbl>
              <c:idx val="7"/>
              <c:delete val="1"/>
              <c:extLst>
                <c:ext xmlns:c15="http://schemas.microsoft.com/office/drawing/2012/chart" uri="{CE6537A1-D6FC-4f65-9D91-7224C49458BB}"/>
                <c:ext xmlns:c16="http://schemas.microsoft.com/office/drawing/2014/chart" uri="{C3380CC4-5D6E-409C-BE32-E72D297353CC}">
                  <c16:uniqueId val="{00000016-786A-417A-8F60-B921076CA06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86A-417A-8F60-B921076CA06A}"/>
                </c:ext>
              </c:extLst>
            </c:dLbl>
            <c:dLbl>
              <c:idx val="9"/>
              <c:delete val="1"/>
              <c:extLst>
                <c:ext xmlns:c15="http://schemas.microsoft.com/office/drawing/2012/chart" uri="{CE6537A1-D6FC-4f65-9D91-7224C49458BB}"/>
                <c:ext xmlns:c16="http://schemas.microsoft.com/office/drawing/2014/chart" uri="{C3380CC4-5D6E-409C-BE32-E72D297353CC}">
                  <c16:uniqueId val="{00000018-786A-417A-8F60-B921076CA06A}"/>
                </c:ext>
              </c:extLst>
            </c:dLbl>
            <c:dLbl>
              <c:idx val="10"/>
              <c:delete val="1"/>
              <c:extLst>
                <c:ext xmlns:c15="http://schemas.microsoft.com/office/drawing/2012/chart" uri="{CE6537A1-D6FC-4f65-9D91-7224C49458BB}"/>
                <c:ext xmlns:c16="http://schemas.microsoft.com/office/drawing/2014/chart" uri="{C3380CC4-5D6E-409C-BE32-E72D297353CC}">
                  <c16:uniqueId val="{00000019-786A-417A-8F60-B921076CA06A}"/>
                </c:ext>
              </c:extLst>
            </c:dLbl>
            <c:dLbl>
              <c:idx val="11"/>
              <c:delete val="1"/>
              <c:extLst>
                <c:ext xmlns:c15="http://schemas.microsoft.com/office/drawing/2012/chart" uri="{CE6537A1-D6FC-4f65-9D91-7224C49458BB}"/>
                <c:ext xmlns:c16="http://schemas.microsoft.com/office/drawing/2014/chart" uri="{C3380CC4-5D6E-409C-BE32-E72D297353CC}">
                  <c16:uniqueId val="{0000001A-786A-417A-8F60-B921076CA06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786A-417A-8F60-B921076CA06A}"/>
            </c:ext>
          </c:extLst>
        </c:ser>
        <c:dLbls>
          <c:showLegendKey val="0"/>
          <c:showVal val="0"/>
          <c:showCatName val="0"/>
          <c:showSerName val="0"/>
          <c:showPercent val="0"/>
          <c:showBubbleSize val="0"/>
        </c:dLbls>
        <c:gapWidth val="60"/>
        <c:axId val="1816112512"/>
        <c:axId val="1"/>
      </c:barChart>
      <c:catAx>
        <c:axId val="181611251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611251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C60B-47B8-B54E-3C80D3F22DA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0B-47B8-B54E-3C80D3F22DA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C60B-47B8-B54E-3C80D3F22DA7}"/>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C60B-47B8-B54E-3C80D3F22DA7}"/>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C60B-47B8-B54E-3C80D3F22DA7}"/>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C60B-47B8-B54E-3C80D3F22DA7}"/>
            </c:ext>
          </c:extLst>
        </c:ser>
        <c:dLbls>
          <c:showLegendKey val="0"/>
          <c:showVal val="0"/>
          <c:showCatName val="0"/>
          <c:showSerName val="0"/>
          <c:showPercent val="0"/>
          <c:showBubbleSize val="0"/>
        </c:dLbls>
        <c:axId val="1809671152"/>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C60B-47B8-B54E-3C80D3F22DA7}"/>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C60B-47B8-B54E-3C80D3F22DA7}"/>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C60B-47B8-B54E-3C80D3F22DA7}"/>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C60B-47B8-B54E-3C80D3F22DA7}"/>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C60B-47B8-B54E-3C80D3F22DA7}"/>
            </c:ext>
          </c:extLst>
        </c:ser>
        <c:dLbls>
          <c:showLegendKey val="0"/>
          <c:showVal val="0"/>
          <c:showCatName val="0"/>
          <c:showSerName val="0"/>
          <c:showPercent val="0"/>
          <c:showBubbleSize val="0"/>
        </c:dLbls>
        <c:gapWidth val="150"/>
        <c:axId val="3"/>
        <c:axId val="4"/>
      </c:barChart>
      <c:catAx>
        <c:axId val="1809671152"/>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09671152"/>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A8C9-4AF2-ADF9-C599E8A455C7}"/>
            </c:ext>
          </c:extLst>
        </c:ser>
        <c:dLbls>
          <c:showLegendKey val="0"/>
          <c:showVal val="0"/>
          <c:showCatName val="0"/>
          <c:showSerName val="0"/>
          <c:showPercent val="0"/>
          <c:showBubbleSize val="0"/>
        </c:dLbls>
        <c:axId val="1816114592"/>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A8C9-4AF2-ADF9-C599E8A455C7}"/>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A8C9-4AF2-ADF9-C599E8A455C7}"/>
            </c:ext>
          </c:extLst>
        </c:ser>
        <c:dLbls>
          <c:showLegendKey val="0"/>
          <c:showVal val="0"/>
          <c:showCatName val="0"/>
          <c:showSerName val="0"/>
          <c:showPercent val="0"/>
          <c:showBubbleSize val="0"/>
        </c:dLbls>
        <c:gapWidth val="30"/>
        <c:axId val="1816114592"/>
        <c:axId val="1"/>
      </c:barChart>
      <c:catAx>
        <c:axId val="18161145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61145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Jahr-TOTAL'!$D$3</c:f>
              <c:numCache>
                <c:formatCode>mmm\-yy</c:formatCode>
                <c:ptCount val="1"/>
                <c:pt idx="0">
                  <c:v>0</c:v>
                </c:pt>
              </c:numCache>
            </c:numRef>
          </c:val>
          <c:extLst>
            <c:ext xmlns:c16="http://schemas.microsoft.com/office/drawing/2014/chart" uri="{C3380CC4-5D6E-409C-BE32-E72D297353CC}">
              <c16:uniqueId val="{00000000-E23A-4BE8-8308-0C0B2B52FD0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23A-4BE8-8308-0C0B2B52FD0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Jahr-TOTAL'!$E$3</c:f>
              <c:numCache>
                <c:formatCode>mmm\-yy</c:formatCode>
                <c:ptCount val="1"/>
                <c:pt idx="0">
                  <c:v>0</c:v>
                </c:pt>
              </c:numCache>
            </c:numRef>
          </c:val>
          <c:extLst>
            <c:ext xmlns:c16="http://schemas.microsoft.com/office/drawing/2014/chart" uri="{C3380CC4-5D6E-409C-BE32-E72D297353CC}">
              <c16:uniqueId val="{00000002-E23A-4BE8-8308-0C0B2B52FD07}"/>
            </c:ext>
          </c:extLst>
        </c:ser>
        <c:ser>
          <c:idx val="0"/>
          <c:order val="2"/>
          <c:spPr>
            <a:solidFill>
              <a:srgbClr val="8080FF"/>
            </a:solidFill>
            <a:ln w="12700">
              <a:solidFill>
                <a:srgbClr val="000000"/>
              </a:solidFill>
              <a:prstDash val="solid"/>
            </a:ln>
          </c:spPr>
          <c:val>
            <c:numRef>
              <c:f>'2. Jahr-TOTAL'!$F$3</c:f>
              <c:numCache>
                <c:formatCode>mmm\-yy</c:formatCode>
                <c:ptCount val="1"/>
                <c:pt idx="0">
                  <c:v>0</c:v>
                </c:pt>
              </c:numCache>
            </c:numRef>
          </c:val>
          <c:extLst>
            <c:ext xmlns:c16="http://schemas.microsoft.com/office/drawing/2014/chart" uri="{C3380CC4-5D6E-409C-BE32-E72D297353CC}">
              <c16:uniqueId val="{00000003-E23A-4BE8-8308-0C0B2B52FD07}"/>
            </c:ext>
          </c:extLst>
        </c:ser>
        <c:ser>
          <c:idx val="9"/>
          <c:order val="3"/>
          <c:spPr>
            <a:solidFill>
              <a:srgbClr val="FF00FF"/>
            </a:solidFill>
            <a:ln w="12700">
              <a:solidFill>
                <a:srgbClr val="000000"/>
              </a:solidFill>
              <a:prstDash val="solid"/>
            </a:ln>
          </c:spPr>
          <c:val>
            <c:numRef>
              <c:f>'2. Jahr-TOTAL'!$G$3</c:f>
              <c:numCache>
                <c:formatCode>mmm\-yy</c:formatCode>
                <c:ptCount val="1"/>
                <c:pt idx="0">
                  <c:v>0</c:v>
                </c:pt>
              </c:numCache>
            </c:numRef>
          </c:val>
          <c:extLst>
            <c:ext xmlns:c16="http://schemas.microsoft.com/office/drawing/2014/chart" uri="{C3380CC4-5D6E-409C-BE32-E72D297353CC}">
              <c16:uniqueId val="{00000004-E23A-4BE8-8308-0C0B2B52FD07}"/>
            </c:ext>
          </c:extLst>
        </c:ser>
        <c:ser>
          <c:idx val="10"/>
          <c:order val="4"/>
          <c:spPr>
            <a:solidFill>
              <a:srgbClr val="FFFF00"/>
            </a:solidFill>
            <a:ln w="12700">
              <a:solidFill>
                <a:srgbClr val="000000"/>
              </a:solidFill>
              <a:prstDash val="solid"/>
            </a:ln>
          </c:spPr>
          <c:val>
            <c:numRef>
              <c:f>'2. Jahr-TOTAL'!$H$3</c:f>
              <c:numCache>
                <c:formatCode>mmm\-yy</c:formatCode>
                <c:ptCount val="1"/>
                <c:pt idx="0">
                  <c:v>0</c:v>
                </c:pt>
              </c:numCache>
            </c:numRef>
          </c:val>
          <c:extLst>
            <c:ext xmlns:c16="http://schemas.microsoft.com/office/drawing/2014/chart" uri="{C3380CC4-5D6E-409C-BE32-E72D297353CC}">
              <c16:uniqueId val="{00000005-E23A-4BE8-8308-0C0B2B52FD07}"/>
            </c:ext>
          </c:extLst>
        </c:ser>
        <c:dLbls>
          <c:showLegendKey val="0"/>
          <c:showVal val="0"/>
          <c:showCatName val="0"/>
          <c:showSerName val="0"/>
          <c:showPercent val="0"/>
          <c:showBubbleSize val="0"/>
        </c:dLbls>
        <c:axId val="181611417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Jahr-TOTAL'!$I$3</c:f>
              <c:numCache>
                <c:formatCode>mmm\-yy</c:formatCode>
                <c:ptCount val="1"/>
                <c:pt idx="0">
                  <c:v>0</c:v>
                </c:pt>
              </c:numCache>
            </c:numRef>
          </c:val>
          <c:extLst>
            <c:ext xmlns:c16="http://schemas.microsoft.com/office/drawing/2014/chart" uri="{C3380CC4-5D6E-409C-BE32-E72D297353CC}">
              <c16:uniqueId val="{00000006-E23A-4BE8-8308-0C0B2B52FD07}"/>
            </c:ext>
          </c:extLst>
        </c:ser>
        <c:ser>
          <c:idx val="4"/>
          <c:order val="6"/>
          <c:spPr>
            <a:solidFill>
              <a:srgbClr val="600080"/>
            </a:solidFill>
            <a:ln w="12700">
              <a:solidFill>
                <a:srgbClr val="000000"/>
              </a:solidFill>
              <a:prstDash val="solid"/>
            </a:ln>
          </c:spPr>
          <c:invertIfNegative val="0"/>
          <c:val>
            <c:numRef>
              <c:f>'2. Jahr-TOTAL'!$K$3</c:f>
              <c:numCache>
                <c:formatCode>mmm\-yy</c:formatCode>
                <c:ptCount val="1"/>
                <c:pt idx="0">
                  <c:v>0</c:v>
                </c:pt>
              </c:numCache>
            </c:numRef>
          </c:val>
          <c:extLst>
            <c:ext xmlns:c16="http://schemas.microsoft.com/office/drawing/2014/chart" uri="{C3380CC4-5D6E-409C-BE32-E72D297353CC}">
              <c16:uniqueId val="{00000007-E23A-4BE8-8308-0C0B2B52FD07}"/>
            </c:ext>
          </c:extLst>
        </c:ser>
        <c:ser>
          <c:idx val="6"/>
          <c:order val="7"/>
          <c:spPr>
            <a:solidFill>
              <a:srgbClr val="0080C0"/>
            </a:solidFill>
            <a:ln w="12700">
              <a:solidFill>
                <a:srgbClr val="000000"/>
              </a:solidFill>
              <a:prstDash val="solid"/>
            </a:ln>
          </c:spPr>
          <c:invertIfNegative val="0"/>
          <c:val>
            <c:numRef>
              <c:f>'2. Jahr-TOTAL'!$O$3</c:f>
              <c:numCache>
                <c:formatCode>mmm\-yy</c:formatCode>
                <c:ptCount val="1"/>
                <c:pt idx="0">
                  <c:v>0</c:v>
                </c:pt>
              </c:numCache>
            </c:numRef>
          </c:val>
          <c:extLst>
            <c:ext xmlns:c16="http://schemas.microsoft.com/office/drawing/2014/chart" uri="{C3380CC4-5D6E-409C-BE32-E72D297353CC}">
              <c16:uniqueId val="{00000008-E23A-4BE8-8308-0C0B2B52FD07}"/>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E23A-4BE8-8308-0C0B2B52FD07}"/>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E23A-4BE8-8308-0C0B2B52FD07}"/>
            </c:ext>
          </c:extLst>
        </c:ser>
        <c:dLbls>
          <c:showLegendKey val="0"/>
          <c:showVal val="0"/>
          <c:showCatName val="0"/>
          <c:showSerName val="0"/>
          <c:showPercent val="0"/>
          <c:showBubbleSize val="0"/>
        </c:dLbls>
        <c:gapWidth val="150"/>
        <c:axId val="3"/>
        <c:axId val="4"/>
      </c:barChart>
      <c:catAx>
        <c:axId val="181611417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611417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E0D-4BC8-B869-62E8B14EA1C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E0D-4BC8-B869-62E8B14EA1CF}"/>
            </c:ext>
          </c:extLst>
        </c:ser>
        <c:dLbls>
          <c:showLegendKey val="0"/>
          <c:showVal val="0"/>
          <c:showCatName val="0"/>
          <c:showSerName val="0"/>
          <c:showPercent val="0"/>
          <c:showBubbleSize val="0"/>
        </c:dLbls>
        <c:axId val="181611500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E0D-4BC8-B869-62E8B14EA1CF}"/>
                </c:ext>
              </c:extLst>
            </c:dLbl>
            <c:dLbl>
              <c:idx val="1"/>
              <c:delete val="1"/>
              <c:extLst>
                <c:ext xmlns:c15="http://schemas.microsoft.com/office/drawing/2012/chart" uri="{CE6537A1-D6FC-4f65-9D91-7224C49458BB}"/>
                <c:ext xmlns:c16="http://schemas.microsoft.com/office/drawing/2014/chart" uri="{C3380CC4-5D6E-409C-BE32-E72D297353CC}">
                  <c16:uniqueId val="{00000003-3E0D-4BC8-B869-62E8B14EA1CF}"/>
                </c:ext>
              </c:extLst>
            </c:dLbl>
            <c:dLbl>
              <c:idx val="2"/>
              <c:delete val="1"/>
              <c:extLst>
                <c:ext xmlns:c15="http://schemas.microsoft.com/office/drawing/2012/chart" uri="{CE6537A1-D6FC-4f65-9D91-7224C49458BB}"/>
                <c:ext xmlns:c16="http://schemas.microsoft.com/office/drawing/2014/chart" uri="{C3380CC4-5D6E-409C-BE32-E72D297353CC}">
                  <c16:uniqueId val="{00000004-3E0D-4BC8-B869-62E8B14EA1CF}"/>
                </c:ext>
              </c:extLst>
            </c:dLbl>
            <c:dLbl>
              <c:idx val="3"/>
              <c:delete val="1"/>
              <c:extLst>
                <c:ext xmlns:c15="http://schemas.microsoft.com/office/drawing/2012/chart" uri="{CE6537A1-D6FC-4f65-9D91-7224C49458BB}"/>
                <c:ext xmlns:c16="http://schemas.microsoft.com/office/drawing/2014/chart" uri="{C3380CC4-5D6E-409C-BE32-E72D297353CC}">
                  <c16:uniqueId val="{00000005-3E0D-4BC8-B869-62E8B14EA1C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0D-4BC8-B869-62E8B14EA1CF}"/>
                </c:ext>
              </c:extLst>
            </c:dLbl>
            <c:dLbl>
              <c:idx val="5"/>
              <c:delete val="1"/>
              <c:extLst>
                <c:ext xmlns:c15="http://schemas.microsoft.com/office/drawing/2012/chart" uri="{CE6537A1-D6FC-4f65-9D91-7224C49458BB}"/>
                <c:ext xmlns:c16="http://schemas.microsoft.com/office/drawing/2014/chart" uri="{C3380CC4-5D6E-409C-BE32-E72D297353CC}">
                  <c16:uniqueId val="{00000007-3E0D-4BC8-B869-62E8B14EA1CF}"/>
                </c:ext>
              </c:extLst>
            </c:dLbl>
            <c:dLbl>
              <c:idx val="6"/>
              <c:delete val="1"/>
              <c:extLst>
                <c:ext xmlns:c15="http://schemas.microsoft.com/office/drawing/2012/chart" uri="{CE6537A1-D6FC-4f65-9D91-7224C49458BB}"/>
                <c:ext xmlns:c16="http://schemas.microsoft.com/office/drawing/2014/chart" uri="{C3380CC4-5D6E-409C-BE32-E72D297353CC}">
                  <c16:uniqueId val="{00000008-3E0D-4BC8-B869-62E8B14EA1CF}"/>
                </c:ext>
              </c:extLst>
            </c:dLbl>
            <c:dLbl>
              <c:idx val="7"/>
              <c:delete val="1"/>
              <c:extLst>
                <c:ext xmlns:c15="http://schemas.microsoft.com/office/drawing/2012/chart" uri="{CE6537A1-D6FC-4f65-9D91-7224C49458BB}"/>
                <c:ext xmlns:c16="http://schemas.microsoft.com/office/drawing/2014/chart" uri="{C3380CC4-5D6E-409C-BE32-E72D297353CC}">
                  <c16:uniqueId val="{00000009-3E0D-4BC8-B869-62E8B14EA1CF}"/>
                </c:ext>
              </c:extLst>
            </c:dLbl>
            <c:dLbl>
              <c:idx val="8"/>
              <c:delete val="1"/>
              <c:extLst>
                <c:ext xmlns:c15="http://schemas.microsoft.com/office/drawing/2012/chart" uri="{CE6537A1-D6FC-4f65-9D91-7224C49458BB}"/>
                <c:ext xmlns:c16="http://schemas.microsoft.com/office/drawing/2014/chart" uri="{C3380CC4-5D6E-409C-BE32-E72D297353CC}">
                  <c16:uniqueId val="{0000000A-3E0D-4BC8-B869-62E8B14EA1CF}"/>
                </c:ext>
              </c:extLst>
            </c:dLbl>
            <c:dLbl>
              <c:idx val="9"/>
              <c:delete val="1"/>
              <c:extLst>
                <c:ext xmlns:c15="http://schemas.microsoft.com/office/drawing/2012/chart" uri="{CE6537A1-D6FC-4f65-9D91-7224C49458BB}"/>
                <c:ext xmlns:c16="http://schemas.microsoft.com/office/drawing/2014/chart" uri="{C3380CC4-5D6E-409C-BE32-E72D297353CC}">
                  <c16:uniqueId val="{0000000B-3E0D-4BC8-B869-62E8B14EA1CF}"/>
                </c:ext>
              </c:extLst>
            </c:dLbl>
            <c:dLbl>
              <c:idx val="10"/>
              <c:delete val="1"/>
              <c:extLst>
                <c:ext xmlns:c15="http://schemas.microsoft.com/office/drawing/2012/chart" uri="{CE6537A1-D6FC-4f65-9D91-7224C49458BB}"/>
                <c:ext xmlns:c16="http://schemas.microsoft.com/office/drawing/2014/chart" uri="{C3380CC4-5D6E-409C-BE32-E72D297353CC}">
                  <c16:uniqueId val="{0000000C-3E0D-4BC8-B869-62E8B14EA1CF}"/>
                </c:ext>
              </c:extLst>
            </c:dLbl>
            <c:dLbl>
              <c:idx val="11"/>
              <c:delete val="1"/>
              <c:extLst>
                <c:ext xmlns:c15="http://schemas.microsoft.com/office/drawing/2012/chart" uri="{CE6537A1-D6FC-4f65-9D91-7224C49458BB}"/>
                <c:ext xmlns:c16="http://schemas.microsoft.com/office/drawing/2014/chart" uri="{C3380CC4-5D6E-409C-BE32-E72D297353CC}">
                  <c16:uniqueId val="{0000000D-3E0D-4BC8-B869-62E8B14EA1C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3E0D-4BC8-B869-62E8B14EA1C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3E0D-4BC8-B869-62E8B14EA1CF}"/>
                </c:ext>
              </c:extLst>
            </c:dLbl>
            <c:dLbl>
              <c:idx val="1"/>
              <c:delete val="1"/>
              <c:extLst>
                <c:ext xmlns:c15="http://schemas.microsoft.com/office/drawing/2012/chart" uri="{CE6537A1-D6FC-4f65-9D91-7224C49458BB}"/>
                <c:ext xmlns:c16="http://schemas.microsoft.com/office/drawing/2014/chart" uri="{C3380CC4-5D6E-409C-BE32-E72D297353CC}">
                  <c16:uniqueId val="{00000010-3E0D-4BC8-B869-62E8B14EA1CF}"/>
                </c:ext>
              </c:extLst>
            </c:dLbl>
            <c:dLbl>
              <c:idx val="2"/>
              <c:delete val="1"/>
              <c:extLst>
                <c:ext xmlns:c15="http://schemas.microsoft.com/office/drawing/2012/chart" uri="{CE6537A1-D6FC-4f65-9D91-7224C49458BB}"/>
                <c:ext xmlns:c16="http://schemas.microsoft.com/office/drawing/2014/chart" uri="{C3380CC4-5D6E-409C-BE32-E72D297353CC}">
                  <c16:uniqueId val="{00000011-3E0D-4BC8-B869-62E8B14EA1CF}"/>
                </c:ext>
              </c:extLst>
            </c:dLbl>
            <c:dLbl>
              <c:idx val="3"/>
              <c:delete val="1"/>
              <c:extLst>
                <c:ext xmlns:c15="http://schemas.microsoft.com/office/drawing/2012/chart" uri="{CE6537A1-D6FC-4f65-9D91-7224C49458BB}"/>
                <c:ext xmlns:c16="http://schemas.microsoft.com/office/drawing/2014/chart" uri="{C3380CC4-5D6E-409C-BE32-E72D297353CC}">
                  <c16:uniqueId val="{00000012-3E0D-4BC8-B869-62E8B14EA1CF}"/>
                </c:ext>
              </c:extLst>
            </c:dLbl>
            <c:dLbl>
              <c:idx val="4"/>
              <c:delete val="1"/>
              <c:extLst>
                <c:ext xmlns:c15="http://schemas.microsoft.com/office/drawing/2012/chart" uri="{CE6537A1-D6FC-4f65-9D91-7224C49458BB}"/>
                <c:ext xmlns:c16="http://schemas.microsoft.com/office/drawing/2014/chart" uri="{C3380CC4-5D6E-409C-BE32-E72D297353CC}">
                  <c16:uniqueId val="{00000013-3E0D-4BC8-B869-62E8B14EA1CF}"/>
                </c:ext>
              </c:extLst>
            </c:dLbl>
            <c:dLbl>
              <c:idx val="5"/>
              <c:delete val="1"/>
              <c:extLst>
                <c:ext xmlns:c15="http://schemas.microsoft.com/office/drawing/2012/chart" uri="{CE6537A1-D6FC-4f65-9D91-7224C49458BB}"/>
                <c:ext xmlns:c16="http://schemas.microsoft.com/office/drawing/2014/chart" uri="{C3380CC4-5D6E-409C-BE32-E72D297353CC}">
                  <c16:uniqueId val="{00000014-3E0D-4BC8-B869-62E8B14EA1CF}"/>
                </c:ext>
              </c:extLst>
            </c:dLbl>
            <c:dLbl>
              <c:idx val="6"/>
              <c:delete val="1"/>
              <c:extLst>
                <c:ext xmlns:c15="http://schemas.microsoft.com/office/drawing/2012/chart" uri="{CE6537A1-D6FC-4f65-9D91-7224C49458BB}"/>
                <c:ext xmlns:c16="http://schemas.microsoft.com/office/drawing/2014/chart" uri="{C3380CC4-5D6E-409C-BE32-E72D297353CC}">
                  <c16:uniqueId val="{00000015-3E0D-4BC8-B869-62E8B14EA1CF}"/>
                </c:ext>
              </c:extLst>
            </c:dLbl>
            <c:dLbl>
              <c:idx val="7"/>
              <c:delete val="1"/>
              <c:extLst>
                <c:ext xmlns:c15="http://schemas.microsoft.com/office/drawing/2012/chart" uri="{CE6537A1-D6FC-4f65-9D91-7224C49458BB}"/>
                <c:ext xmlns:c16="http://schemas.microsoft.com/office/drawing/2014/chart" uri="{C3380CC4-5D6E-409C-BE32-E72D297353CC}">
                  <c16:uniqueId val="{00000016-3E0D-4BC8-B869-62E8B14EA1C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E0D-4BC8-B869-62E8B14EA1CF}"/>
                </c:ext>
              </c:extLst>
            </c:dLbl>
            <c:dLbl>
              <c:idx val="9"/>
              <c:delete val="1"/>
              <c:extLst>
                <c:ext xmlns:c15="http://schemas.microsoft.com/office/drawing/2012/chart" uri="{CE6537A1-D6FC-4f65-9D91-7224C49458BB}"/>
                <c:ext xmlns:c16="http://schemas.microsoft.com/office/drawing/2014/chart" uri="{C3380CC4-5D6E-409C-BE32-E72D297353CC}">
                  <c16:uniqueId val="{00000018-3E0D-4BC8-B869-62E8B14EA1CF}"/>
                </c:ext>
              </c:extLst>
            </c:dLbl>
            <c:dLbl>
              <c:idx val="10"/>
              <c:delete val="1"/>
              <c:extLst>
                <c:ext xmlns:c15="http://schemas.microsoft.com/office/drawing/2012/chart" uri="{CE6537A1-D6FC-4f65-9D91-7224C49458BB}"/>
                <c:ext xmlns:c16="http://schemas.microsoft.com/office/drawing/2014/chart" uri="{C3380CC4-5D6E-409C-BE32-E72D297353CC}">
                  <c16:uniqueId val="{00000019-3E0D-4BC8-B869-62E8B14EA1CF}"/>
                </c:ext>
              </c:extLst>
            </c:dLbl>
            <c:dLbl>
              <c:idx val="11"/>
              <c:delete val="1"/>
              <c:extLst>
                <c:ext xmlns:c15="http://schemas.microsoft.com/office/drawing/2012/chart" uri="{CE6537A1-D6FC-4f65-9D91-7224C49458BB}"/>
                <c:ext xmlns:c16="http://schemas.microsoft.com/office/drawing/2014/chart" uri="{C3380CC4-5D6E-409C-BE32-E72D297353CC}">
                  <c16:uniqueId val="{0000001A-3E0D-4BC8-B869-62E8B14EA1C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3E0D-4BC8-B869-62E8B14EA1CF}"/>
            </c:ext>
          </c:extLst>
        </c:ser>
        <c:dLbls>
          <c:showLegendKey val="0"/>
          <c:showVal val="0"/>
          <c:showCatName val="0"/>
          <c:showSerName val="0"/>
          <c:showPercent val="0"/>
          <c:showBubbleSize val="0"/>
        </c:dLbls>
        <c:gapWidth val="60"/>
        <c:axId val="1816115008"/>
        <c:axId val="1"/>
      </c:barChart>
      <c:catAx>
        <c:axId val="181611500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611500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989F-4D61-B2B4-E126CB35C51A}"/>
            </c:ext>
          </c:extLst>
        </c:ser>
        <c:dLbls>
          <c:showLegendKey val="0"/>
          <c:showVal val="0"/>
          <c:showCatName val="0"/>
          <c:showSerName val="0"/>
          <c:showPercent val="0"/>
          <c:showBubbleSize val="0"/>
        </c:dLbls>
        <c:axId val="181611625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89F-4D61-B2B4-E126CB35C51A}"/>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989F-4D61-B2B4-E126CB35C51A}"/>
            </c:ext>
          </c:extLst>
        </c:ser>
        <c:dLbls>
          <c:showLegendKey val="0"/>
          <c:showVal val="0"/>
          <c:showCatName val="0"/>
          <c:showSerName val="0"/>
          <c:showPercent val="0"/>
          <c:showBubbleSize val="0"/>
        </c:dLbls>
        <c:gapWidth val="30"/>
        <c:axId val="1816116256"/>
        <c:axId val="1"/>
      </c:barChart>
      <c:catAx>
        <c:axId val="1816116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61162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4F16-4416-ACAD-9FE79F0CAD23}"/>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F16-4416-ACAD-9FE79F0CAD2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4F16-4416-ACAD-9FE79F0CAD23}"/>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4F16-4416-ACAD-9FE79F0CAD23}"/>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4F16-4416-ACAD-9FE79F0CAD23}"/>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4F16-4416-ACAD-9FE79F0CAD23}"/>
            </c:ext>
          </c:extLst>
        </c:ser>
        <c:dLbls>
          <c:showLegendKey val="0"/>
          <c:showVal val="0"/>
          <c:showCatName val="0"/>
          <c:showSerName val="0"/>
          <c:showPercent val="0"/>
          <c:showBubbleSize val="0"/>
        </c:dLbls>
        <c:axId val="181612457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4F16-4416-ACAD-9FE79F0CAD23}"/>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4F16-4416-ACAD-9FE79F0CAD23}"/>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4F16-4416-ACAD-9FE79F0CAD23}"/>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4F16-4416-ACAD-9FE79F0CAD23}"/>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4F16-4416-ACAD-9FE79F0CAD23}"/>
            </c:ext>
          </c:extLst>
        </c:ser>
        <c:dLbls>
          <c:showLegendKey val="0"/>
          <c:showVal val="0"/>
          <c:showCatName val="0"/>
          <c:showSerName val="0"/>
          <c:showPercent val="0"/>
          <c:showBubbleSize val="0"/>
        </c:dLbls>
        <c:gapWidth val="150"/>
        <c:axId val="3"/>
        <c:axId val="4"/>
      </c:barChart>
      <c:catAx>
        <c:axId val="181612457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612457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D0A-4222-9F8B-83450F882CE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7D0A-4222-9F8B-83450F882CE9}"/>
            </c:ext>
          </c:extLst>
        </c:ser>
        <c:dLbls>
          <c:showLegendKey val="0"/>
          <c:showVal val="0"/>
          <c:showCatName val="0"/>
          <c:showSerName val="0"/>
          <c:showPercent val="0"/>
          <c:showBubbleSize val="0"/>
        </c:dLbls>
        <c:axId val="1816117504"/>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D0A-4222-9F8B-83450F882CE9}"/>
                </c:ext>
              </c:extLst>
            </c:dLbl>
            <c:dLbl>
              <c:idx val="1"/>
              <c:delete val="1"/>
              <c:extLst>
                <c:ext xmlns:c15="http://schemas.microsoft.com/office/drawing/2012/chart" uri="{CE6537A1-D6FC-4f65-9D91-7224C49458BB}"/>
                <c:ext xmlns:c16="http://schemas.microsoft.com/office/drawing/2014/chart" uri="{C3380CC4-5D6E-409C-BE32-E72D297353CC}">
                  <c16:uniqueId val="{00000003-7D0A-4222-9F8B-83450F882CE9}"/>
                </c:ext>
              </c:extLst>
            </c:dLbl>
            <c:dLbl>
              <c:idx val="2"/>
              <c:delete val="1"/>
              <c:extLst>
                <c:ext xmlns:c15="http://schemas.microsoft.com/office/drawing/2012/chart" uri="{CE6537A1-D6FC-4f65-9D91-7224C49458BB}"/>
                <c:ext xmlns:c16="http://schemas.microsoft.com/office/drawing/2014/chart" uri="{C3380CC4-5D6E-409C-BE32-E72D297353CC}">
                  <c16:uniqueId val="{00000004-7D0A-4222-9F8B-83450F882CE9}"/>
                </c:ext>
              </c:extLst>
            </c:dLbl>
            <c:dLbl>
              <c:idx val="3"/>
              <c:delete val="1"/>
              <c:extLst>
                <c:ext xmlns:c15="http://schemas.microsoft.com/office/drawing/2012/chart" uri="{CE6537A1-D6FC-4f65-9D91-7224C49458BB}"/>
                <c:ext xmlns:c16="http://schemas.microsoft.com/office/drawing/2014/chart" uri="{C3380CC4-5D6E-409C-BE32-E72D297353CC}">
                  <c16:uniqueId val="{00000005-7D0A-4222-9F8B-83450F882CE9}"/>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0A-4222-9F8B-83450F882CE9}"/>
                </c:ext>
              </c:extLst>
            </c:dLbl>
            <c:dLbl>
              <c:idx val="5"/>
              <c:delete val="1"/>
              <c:extLst>
                <c:ext xmlns:c15="http://schemas.microsoft.com/office/drawing/2012/chart" uri="{CE6537A1-D6FC-4f65-9D91-7224C49458BB}"/>
                <c:ext xmlns:c16="http://schemas.microsoft.com/office/drawing/2014/chart" uri="{C3380CC4-5D6E-409C-BE32-E72D297353CC}">
                  <c16:uniqueId val="{00000007-7D0A-4222-9F8B-83450F882CE9}"/>
                </c:ext>
              </c:extLst>
            </c:dLbl>
            <c:dLbl>
              <c:idx val="6"/>
              <c:delete val="1"/>
              <c:extLst>
                <c:ext xmlns:c15="http://schemas.microsoft.com/office/drawing/2012/chart" uri="{CE6537A1-D6FC-4f65-9D91-7224C49458BB}"/>
                <c:ext xmlns:c16="http://schemas.microsoft.com/office/drawing/2014/chart" uri="{C3380CC4-5D6E-409C-BE32-E72D297353CC}">
                  <c16:uniqueId val="{00000008-7D0A-4222-9F8B-83450F882CE9}"/>
                </c:ext>
              </c:extLst>
            </c:dLbl>
            <c:dLbl>
              <c:idx val="7"/>
              <c:delete val="1"/>
              <c:extLst>
                <c:ext xmlns:c15="http://schemas.microsoft.com/office/drawing/2012/chart" uri="{CE6537A1-D6FC-4f65-9D91-7224C49458BB}"/>
                <c:ext xmlns:c16="http://schemas.microsoft.com/office/drawing/2014/chart" uri="{C3380CC4-5D6E-409C-BE32-E72D297353CC}">
                  <c16:uniqueId val="{00000009-7D0A-4222-9F8B-83450F882CE9}"/>
                </c:ext>
              </c:extLst>
            </c:dLbl>
            <c:dLbl>
              <c:idx val="8"/>
              <c:delete val="1"/>
              <c:extLst>
                <c:ext xmlns:c15="http://schemas.microsoft.com/office/drawing/2012/chart" uri="{CE6537A1-D6FC-4f65-9D91-7224C49458BB}"/>
                <c:ext xmlns:c16="http://schemas.microsoft.com/office/drawing/2014/chart" uri="{C3380CC4-5D6E-409C-BE32-E72D297353CC}">
                  <c16:uniqueId val="{0000000A-7D0A-4222-9F8B-83450F882CE9}"/>
                </c:ext>
              </c:extLst>
            </c:dLbl>
            <c:dLbl>
              <c:idx val="9"/>
              <c:delete val="1"/>
              <c:extLst>
                <c:ext xmlns:c15="http://schemas.microsoft.com/office/drawing/2012/chart" uri="{CE6537A1-D6FC-4f65-9D91-7224C49458BB}"/>
                <c:ext xmlns:c16="http://schemas.microsoft.com/office/drawing/2014/chart" uri="{C3380CC4-5D6E-409C-BE32-E72D297353CC}">
                  <c16:uniqueId val="{0000000B-7D0A-4222-9F8B-83450F882CE9}"/>
                </c:ext>
              </c:extLst>
            </c:dLbl>
            <c:dLbl>
              <c:idx val="10"/>
              <c:delete val="1"/>
              <c:extLst>
                <c:ext xmlns:c15="http://schemas.microsoft.com/office/drawing/2012/chart" uri="{CE6537A1-D6FC-4f65-9D91-7224C49458BB}"/>
                <c:ext xmlns:c16="http://schemas.microsoft.com/office/drawing/2014/chart" uri="{C3380CC4-5D6E-409C-BE32-E72D297353CC}">
                  <c16:uniqueId val="{0000000C-7D0A-4222-9F8B-83450F882CE9}"/>
                </c:ext>
              </c:extLst>
            </c:dLbl>
            <c:dLbl>
              <c:idx val="11"/>
              <c:delete val="1"/>
              <c:extLst>
                <c:ext xmlns:c15="http://schemas.microsoft.com/office/drawing/2012/chart" uri="{CE6537A1-D6FC-4f65-9D91-7224C49458BB}"/>
                <c:ext xmlns:c16="http://schemas.microsoft.com/office/drawing/2014/chart" uri="{C3380CC4-5D6E-409C-BE32-E72D297353CC}">
                  <c16:uniqueId val="{0000000D-7D0A-4222-9F8B-83450F882CE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7D0A-4222-9F8B-83450F882CE9}"/>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D0A-4222-9F8B-83450F882CE9}"/>
                </c:ext>
              </c:extLst>
            </c:dLbl>
            <c:dLbl>
              <c:idx val="1"/>
              <c:delete val="1"/>
              <c:extLst>
                <c:ext xmlns:c15="http://schemas.microsoft.com/office/drawing/2012/chart" uri="{CE6537A1-D6FC-4f65-9D91-7224C49458BB}"/>
                <c:ext xmlns:c16="http://schemas.microsoft.com/office/drawing/2014/chart" uri="{C3380CC4-5D6E-409C-BE32-E72D297353CC}">
                  <c16:uniqueId val="{00000010-7D0A-4222-9F8B-83450F882CE9}"/>
                </c:ext>
              </c:extLst>
            </c:dLbl>
            <c:dLbl>
              <c:idx val="2"/>
              <c:delete val="1"/>
              <c:extLst>
                <c:ext xmlns:c15="http://schemas.microsoft.com/office/drawing/2012/chart" uri="{CE6537A1-D6FC-4f65-9D91-7224C49458BB}"/>
                <c:ext xmlns:c16="http://schemas.microsoft.com/office/drawing/2014/chart" uri="{C3380CC4-5D6E-409C-BE32-E72D297353CC}">
                  <c16:uniqueId val="{00000011-7D0A-4222-9F8B-83450F882CE9}"/>
                </c:ext>
              </c:extLst>
            </c:dLbl>
            <c:dLbl>
              <c:idx val="3"/>
              <c:delete val="1"/>
              <c:extLst>
                <c:ext xmlns:c15="http://schemas.microsoft.com/office/drawing/2012/chart" uri="{CE6537A1-D6FC-4f65-9D91-7224C49458BB}"/>
                <c:ext xmlns:c16="http://schemas.microsoft.com/office/drawing/2014/chart" uri="{C3380CC4-5D6E-409C-BE32-E72D297353CC}">
                  <c16:uniqueId val="{00000012-7D0A-4222-9F8B-83450F882CE9}"/>
                </c:ext>
              </c:extLst>
            </c:dLbl>
            <c:dLbl>
              <c:idx val="4"/>
              <c:delete val="1"/>
              <c:extLst>
                <c:ext xmlns:c15="http://schemas.microsoft.com/office/drawing/2012/chart" uri="{CE6537A1-D6FC-4f65-9D91-7224C49458BB}"/>
                <c:ext xmlns:c16="http://schemas.microsoft.com/office/drawing/2014/chart" uri="{C3380CC4-5D6E-409C-BE32-E72D297353CC}">
                  <c16:uniqueId val="{00000013-7D0A-4222-9F8B-83450F882CE9}"/>
                </c:ext>
              </c:extLst>
            </c:dLbl>
            <c:dLbl>
              <c:idx val="5"/>
              <c:delete val="1"/>
              <c:extLst>
                <c:ext xmlns:c15="http://schemas.microsoft.com/office/drawing/2012/chart" uri="{CE6537A1-D6FC-4f65-9D91-7224C49458BB}"/>
                <c:ext xmlns:c16="http://schemas.microsoft.com/office/drawing/2014/chart" uri="{C3380CC4-5D6E-409C-BE32-E72D297353CC}">
                  <c16:uniqueId val="{00000014-7D0A-4222-9F8B-83450F882CE9}"/>
                </c:ext>
              </c:extLst>
            </c:dLbl>
            <c:dLbl>
              <c:idx val="6"/>
              <c:delete val="1"/>
              <c:extLst>
                <c:ext xmlns:c15="http://schemas.microsoft.com/office/drawing/2012/chart" uri="{CE6537A1-D6FC-4f65-9D91-7224C49458BB}"/>
                <c:ext xmlns:c16="http://schemas.microsoft.com/office/drawing/2014/chart" uri="{C3380CC4-5D6E-409C-BE32-E72D297353CC}">
                  <c16:uniqueId val="{00000015-7D0A-4222-9F8B-83450F882CE9}"/>
                </c:ext>
              </c:extLst>
            </c:dLbl>
            <c:dLbl>
              <c:idx val="7"/>
              <c:delete val="1"/>
              <c:extLst>
                <c:ext xmlns:c15="http://schemas.microsoft.com/office/drawing/2012/chart" uri="{CE6537A1-D6FC-4f65-9D91-7224C49458BB}"/>
                <c:ext xmlns:c16="http://schemas.microsoft.com/office/drawing/2014/chart" uri="{C3380CC4-5D6E-409C-BE32-E72D297353CC}">
                  <c16:uniqueId val="{00000016-7D0A-4222-9F8B-83450F882CE9}"/>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D0A-4222-9F8B-83450F882CE9}"/>
                </c:ext>
              </c:extLst>
            </c:dLbl>
            <c:dLbl>
              <c:idx val="9"/>
              <c:delete val="1"/>
              <c:extLst>
                <c:ext xmlns:c15="http://schemas.microsoft.com/office/drawing/2012/chart" uri="{CE6537A1-D6FC-4f65-9D91-7224C49458BB}"/>
                <c:ext xmlns:c16="http://schemas.microsoft.com/office/drawing/2014/chart" uri="{C3380CC4-5D6E-409C-BE32-E72D297353CC}">
                  <c16:uniqueId val="{00000018-7D0A-4222-9F8B-83450F882CE9}"/>
                </c:ext>
              </c:extLst>
            </c:dLbl>
            <c:dLbl>
              <c:idx val="10"/>
              <c:delete val="1"/>
              <c:extLst>
                <c:ext xmlns:c15="http://schemas.microsoft.com/office/drawing/2012/chart" uri="{CE6537A1-D6FC-4f65-9D91-7224C49458BB}"/>
                <c:ext xmlns:c16="http://schemas.microsoft.com/office/drawing/2014/chart" uri="{C3380CC4-5D6E-409C-BE32-E72D297353CC}">
                  <c16:uniqueId val="{00000019-7D0A-4222-9F8B-83450F882CE9}"/>
                </c:ext>
              </c:extLst>
            </c:dLbl>
            <c:dLbl>
              <c:idx val="11"/>
              <c:delete val="1"/>
              <c:extLst>
                <c:ext xmlns:c15="http://schemas.microsoft.com/office/drawing/2012/chart" uri="{CE6537A1-D6FC-4f65-9D91-7224C49458BB}"/>
                <c:ext xmlns:c16="http://schemas.microsoft.com/office/drawing/2014/chart" uri="{C3380CC4-5D6E-409C-BE32-E72D297353CC}">
                  <c16:uniqueId val="{0000001A-7D0A-4222-9F8B-83450F882CE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7D0A-4222-9F8B-83450F882CE9}"/>
            </c:ext>
          </c:extLst>
        </c:ser>
        <c:dLbls>
          <c:showLegendKey val="0"/>
          <c:showVal val="0"/>
          <c:showCatName val="0"/>
          <c:showSerName val="0"/>
          <c:showPercent val="0"/>
          <c:showBubbleSize val="0"/>
        </c:dLbls>
        <c:gapWidth val="60"/>
        <c:axId val="1816117504"/>
        <c:axId val="1"/>
      </c:barChart>
      <c:catAx>
        <c:axId val="1816117504"/>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6117504"/>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1A17-4E14-B870-536627A25763}"/>
            </c:ext>
          </c:extLst>
        </c:ser>
        <c:dLbls>
          <c:showLegendKey val="0"/>
          <c:showVal val="0"/>
          <c:showCatName val="0"/>
          <c:showSerName val="0"/>
          <c:showPercent val="0"/>
          <c:showBubbleSize val="0"/>
        </c:dLbls>
        <c:axId val="181611833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A17-4E14-B870-536627A25763}"/>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A17-4E14-B870-536627A25763}"/>
            </c:ext>
          </c:extLst>
        </c:ser>
        <c:dLbls>
          <c:showLegendKey val="0"/>
          <c:showVal val="0"/>
          <c:showCatName val="0"/>
          <c:showSerName val="0"/>
          <c:showPercent val="0"/>
          <c:showBubbleSize val="0"/>
        </c:dLbls>
        <c:gapWidth val="30"/>
        <c:axId val="1816118336"/>
        <c:axId val="1"/>
      </c:barChart>
      <c:catAx>
        <c:axId val="1816118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611833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1ACD-44E5-9853-9AF1DB185C11}"/>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ACD-44E5-9853-9AF1DB185C11}"/>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1ACD-44E5-9853-9AF1DB185C11}"/>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1ACD-44E5-9853-9AF1DB185C11}"/>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1ACD-44E5-9853-9AF1DB185C11}"/>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1ACD-44E5-9853-9AF1DB185C11}"/>
            </c:ext>
          </c:extLst>
        </c:ser>
        <c:dLbls>
          <c:showLegendKey val="0"/>
          <c:showVal val="0"/>
          <c:showCatName val="0"/>
          <c:showSerName val="0"/>
          <c:showPercent val="0"/>
          <c:showBubbleSize val="0"/>
        </c:dLbls>
        <c:axId val="1816120416"/>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1ACD-44E5-9853-9AF1DB185C11}"/>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1ACD-44E5-9853-9AF1DB185C11}"/>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1ACD-44E5-9853-9AF1DB185C11}"/>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ACD-44E5-9853-9AF1DB185C11}"/>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ACD-44E5-9853-9AF1DB185C11}"/>
            </c:ext>
          </c:extLst>
        </c:ser>
        <c:dLbls>
          <c:showLegendKey val="0"/>
          <c:showVal val="0"/>
          <c:showCatName val="0"/>
          <c:showSerName val="0"/>
          <c:showPercent val="0"/>
          <c:showBubbleSize val="0"/>
        </c:dLbls>
        <c:gapWidth val="150"/>
        <c:axId val="3"/>
        <c:axId val="4"/>
      </c:barChart>
      <c:catAx>
        <c:axId val="1816120416"/>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6120416"/>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0E0-4B98-8714-ADD38CEB8DA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90E0-4B98-8714-ADD38CEB8DA7}"/>
            </c:ext>
          </c:extLst>
        </c:ser>
        <c:dLbls>
          <c:showLegendKey val="0"/>
          <c:showVal val="0"/>
          <c:showCatName val="0"/>
          <c:showSerName val="0"/>
          <c:showPercent val="0"/>
          <c:showBubbleSize val="0"/>
        </c:dLbls>
        <c:axId val="1816123328"/>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0E0-4B98-8714-ADD38CEB8DA7}"/>
                </c:ext>
              </c:extLst>
            </c:dLbl>
            <c:dLbl>
              <c:idx val="1"/>
              <c:delete val="1"/>
              <c:extLst>
                <c:ext xmlns:c15="http://schemas.microsoft.com/office/drawing/2012/chart" uri="{CE6537A1-D6FC-4f65-9D91-7224C49458BB}"/>
                <c:ext xmlns:c16="http://schemas.microsoft.com/office/drawing/2014/chart" uri="{C3380CC4-5D6E-409C-BE32-E72D297353CC}">
                  <c16:uniqueId val="{00000003-90E0-4B98-8714-ADD38CEB8DA7}"/>
                </c:ext>
              </c:extLst>
            </c:dLbl>
            <c:dLbl>
              <c:idx val="2"/>
              <c:delete val="1"/>
              <c:extLst>
                <c:ext xmlns:c15="http://schemas.microsoft.com/office/drawing/2012/chart" uri="{CE6537A1-D6FC-4f65-9D91-7224C49458BB}"/>
                <c:ext xmlns:c16="http://schemas.microsoft.com/office/drawing/2014/chart" uri="{C3380CC4-5D6E-409C-BE32-E72D297353CC}">
                  <c16:uniqueId val="{00000004-90E0-4B98-8714-ADD38CEB8DA7}"/>
                </c:ext>
              </c:extLst>
            </c:dLbl>
            <c:dLbl>
              <c:idx val="3"/>
              <c:delete val="1"/>
              <c:extLst>
                <c:ext xmlns:c15="http://schemas.microsoft.com/office/drawing/2012/chart" uri="{CE6537A1-D6FC-4f65-9D91-7224C49458BB}"/>
                <c:ext xmlns:c16="http://schemas.microsoft.com/office/drawing/2014/chart" uri="{C3380CC4-5D6E-409C-BE32-E72D297353CC}">
                  <c16:uniqueId val="{00000005-90E0-4B98-8714-ADD38CEB8DA7}"/>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0E0-4B98-8714-ADD38CEB8DA7}"/>
                </c:ext>
              </c:extLst>
            </c:dLbl>
            <c:dLbl>
              <c:idx val="5"/>
              <c:delete val="1"/>
              <c:extLst>
                <c:ext xmlns:c15="http://schemas.microsoft.com/office/drawing/2012/chart" uri="{CE6537A1-D6FC-4f65-9D91-7224C49458BB}"/>
                <c:ext xmlns:c16="http://schemas.microsoft.com/office/drawing/2014/chart" uri="{C3380CC4-5D6E-409C-BE32-E72D297353CC}">
                  <c16:uniqueId val="{00000007-90E0-4B98-8714-ADD38CEB8DA7}"/>
                </c:ext>
              </c:extLst>
            </c:dLbl>
            <c:dLbl>
              <c:idx val="6"/>
              <c:delete val="1"/>
              <c:extLst>
                <c:ext xmlns:c15="http://schemas.microsoft.com/office/drawing/2012/chart" uri="{CE6537A1-D6FC-4f65-9D91-7224C49458BB}"/>
                <c:ext xmlns:c16="http://schemas.microsoft.com/office/drawing/2014/chart" uri="{C3380CC4-5D6E-409C-BE32-E72D297353CC}">
                  <c16:uniqueId val="{00000008-90E0-4B98-8714-ADD38CEB8DA7}"/>
                </c:ext>
              </c:extLst>
            </c:dLbl>
            <c:dLbl>
              <c:idx val="7"/>
              <c:delete val="1"/>
              <c:extLst>
                <c:ext xmlns:c15="http://schemas.microsoft.com/office/drawing/2012/chart" uri="{CE6537A1-D6FC-4f65-9D91-7224C49458BB}"/>
                <c:ext xmlns:c16="http://schemas.microsoft.com/office/drawing/2014/chart" uri="{C3380CC4-5D6E-409C-BE32-E72D297353CC}">
                  <c16:uniqueId val="{00000009-90E0-4B98-8714-ADD38CEB8DA7}"/>
                </c:ext>
              </c:extLst>
            </c:dLbl>
            <c:dLbl>
              <c:idx val="8"/>
              <c:delete val="1"/>
              <c:extLst>
                <c:ext xmlns:c15="http://schemas.microsoft.com/office/drawing/2012/chart" uri="{CE6537A1-D6FC-4f65-9D91-7224C49458BB}"/>
                <c:ext xmlns:c16="http://schemas.microsoft.com/office/drawing/2014/chart" uri="{C3380CC4-5D6E-409C-BE32-E72D297353CC}">
                  <c16:uniqueId val="{0000000A-90E0-4B98-8714-ADD38CEB8DA7}"/>
                </c:ext>
              </c:extLst>
            </c:dLbl>
            <c:dLbl>
              <c:idx val="9"/>
              <c:delete val="1"/>
              <c:extLst>
                <c:ext xmlns:c15="http://schemas.microsoft.com/office/drawing/2012/chart" uri="{CE6537A1-D6FC-4f65-9D91-7224C49458BB}"/>
                <c:ext xmlns:c16="http://schemas.microsoft.com/office/drawing/2014/chart" uri="{C3380CC4-5D6E-409C-BE32-E72D297353CC}">
                  <c16:uniqueId val="{0000000B-90E0-4B98-8714-ADD38CEB8DA7}"/>
                </c:ext>
              </c:extLst>
            </c:dLbl>
            <c:dLbl>
              <c:idx val="10"/>
              <c:delete val="1"/>
              <c:extLst>
                <c:ext xmlns:c15="http://schemas.microsoft.com/office/drawing/2012/chart" uri="{CE6537A1-D6FC-4f65-9D91-7224C49458BB}"/>
                <c:ext xmlns:c16="http://schemas.microsoft.com/office/drawing/2014/chart" uri="{C3380CC4-5D6E-409C-BE32-E72D297353CC}">
                  <c16:uniqueId val="{0000000C-90E0-4B98-8714-ADD38CEB8DA7}"/>
                </c:ext>
              </c:extLst>
            </c:dLbl>
            <c:dLbl>
              <c:idx val="11"/>
              <c:delete val="1"/>
              <c:extLst>
                <c:ext xmlns:c15="http://schemas.microsoft.com/office/drawing/2012/chart" uri="{CE6537A1-D6FC-4f65-9D91-7224C49458BB}"/>
                <c:ext xmlns:c16="http://schemas.microsoft.com/office/drawing/2014/chart" uri="{C3380CC4-5D6E-409C-BE32-E72D297353CC}">
                  <c16:uniqueId val="{0000000D-90E0-4B98-8714-ADD38CEB8DA7}"/>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90E0-4B98-8714-ADD38CEB8DA7}"/>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90E0-4B98-8714-ADD38CEB8DA7}"/>
                </c:ext>
              </c:extLst>
            </c:dLbl>
            <c:dLbl>
              <c:idx val="1"/>
              <c:delete val="1"/>
              <c:extLst>
                <c:ext xmlns:c15="http://schemas.microsoft.com/office/drawing/2012/chart" uri="{CE6537A1-D6FC-4f65-9D91-7224C49458BB}"/>
                <c:ext xmlns:c16="http://schemas.microsoft.com/office/drawing/2014/chart" uri="{C3380CC4-5D6E-409C-BE32-E72D297353CC}">
                  <c16:uniqueId val="{00000010-90E0-4B98-8714-ADD38CEB8DA7}"/>
                </c:ext>
              </c:extLst>
            </c:dLbl>
            <c:dLbl>
              <c:idx val="2"/>
              <c:delete val="1"/>
              <c:extLst>
                <c:ext xmlns:c15="http://schemas.microsoft.com/office/drawing/2012/chart" uri="{CE6537A1-D6FC-4f65-9D91-7224C49458BB}"/>
                <c:ext xmlns:c16="http://schemas.microsoft.com/office/drawing/2014/chart" uri="{C3380CC4-5D6E-409C-BE32-E72D297353CC}">
                  <c16:uniqueId val="{00000011-90E0-4B98-8714-ADD38CEB8DA7}"/>
                </c:ext>
              </c:extLst>
            </c:dLbl>
            <c:dLbl>
              <c:idx val="3"/>
              <c:delete val="1"/>
              <c:extLst>
                <c:ext xmlns:c15="http://schemas.microsoft.com/office/drawing/2012/chart" uri="{CE6537A1-D6FC-4f65-9D91-7224C49458BB}"/>
                <c:ext xmlns:c16="http://schemas.microsoft.com/office/drawing/2014/chart" uri="{C3380CC4-5D6E-409C-BE32-E72D297353CC}">
                  <c16:uniqueId val="{00000012-90E0-4B98-8714-ADD38CEB8DA7}"/>
                </c:ext>
              </c:extLst>
            </c:dLbl>
            <c:dLbl>
              <c:idx val="4"/>
              <c:delete val="1"/>
              <c:extLst>
                <c:ext xmlns:c15="http://schemas.microsoft.com/office/drawing/2012/chart" uri="{CE6537A1-D6FC-4f65-9D91-7224C49458BB}"/>
                <c:ext xmlns:c16="http://schemas.microsoft.com/office/drawing/2014/chart" uri="{C3380CC4-5D6E-409C-BE32-E72D297353CC}">
                  <c16:uniqueId val="{00000013-90E0-4B98-8714-ADD38CEB8DA7}"/>
                </c:ext>
              </c:extLst>
            </c:dLbl>
            <c:dLbl>
              <c:idx val="5"/>
              <c:delete val="1"/>
              <c:extLst>
                <c:ext xmlns:c15="http://schemas.microsoft.com/office/drawing/2012/chart" uri="{CE6537A1-D6FC-4f65-9D91-7224C49458BB}"/>
                <c:ext xmlns:c16="http://schemas.microsoft.com/office/drawing/2014/chart" uri="{C3380CC4-5D6E-409C-BE32-E72D297353CC}">
                  <c16:uniqueId val="{00000014-90E0-4B98-8714-ADD38CEB8DA7}"/>
                </c:ext>
              </c:extLst>
            </c:dLbl>
            <c:dLbl>
              <c:idx val="6"/>
              <c:delete val="1"/>
              <c:extLst>
                <c:ext xmlns:c15="http://schemas.microsoft.com/office/drawing/2012/chart" uri="{CE6537A1-D6FC-4f65-9D91-7224C49458BB}"/>
                <c:ext xmlns:c16="http://schemas.microsoft.com/office/drawing/2014/chart" uri="{C3380CC4-5D6E-409C-BE32-E72D297353CC}">
                  <c16:uniqueId val="{00000015-90E0-4B98-8714-ADD38CEB8DA7}"/>
                </c:ext>
              </c:extLst>
            </c:dLbl>
            <c:dLbl>
              <c:idx val="7"/>
              <c:delete val="1"/>
              <c:extLst>
                <c:ext xmlns:c15="http://schemas.microsoft.com/office/drawing/2012/chart" uri="{CE6537A1-D6FC-4f65-9D91-7224C49458BB}"/>
                <c:ext xmlns:c16="http://schemas.microsoft.com/office/drawing/2014/chart" uri="{C3380CC4-5D6E-409C-BE32-E72D297353CC}">
                  <c16:uniqueId val="{00000016-90E0-4B98-8714-ADD38CEB8DA7}"/>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0E0-4B98-8714-ADD38CEB8DA7}"/>
                </c:ext>
              </c:extLst>
            </c:dLbl>
            <c:dLbl>
              <c:idx val="9"/>
              <c:delete val="1"/>
              <c:extLst>
                <c:ext xmlns:c15="http://schemas.microsoft.com/office/drawing/2012/chart" uri="{CE6537A1-D6FC-4f65-9D91-7224C49458BB}"/>
                <c:ext xmlns:c16="http://schemas.microsoft.com/office/drawing/2014/chart" uri="{C3380CC4-5D6E-409C-BE32-E72D297353CC}">
                  <c16:uniqueId val="{00000018-90E0-4B98-8714-ADD38CEB8DA7}"/>
                </c:ext>
              </c:extLst>
            </c:dLbl>
            <c:dLbl>
              <c:idx val="10"/>
              <c:delete val="1"/>
              <c:extLst>
                <c:ext xmlns:c15="http://schemas.microsoft.com/office/drawing/2012/chart" uri="{CE6537A1-D6FC-4f65-9D91-7224C49458BB}"/>
                <c:ext xmlns:c16="http://schemas.microsoft.com/office/drawing/2014/chart" uri="{C3380CC4-5D6E-409C-BE32-E72D297353CC}">
                  <c16:uniqueId val="{00000019-90E0-4B98-8714-ADD38CEB8DA7}"/>
                </c:ext>
              </c:extLst>
            </c:dLbl>
            <c:dLbl>
              <c:idx val="11"/>
              <c:delete val="1"/>
              <c:extLst>
                <c:ext xmlns:c15="http://schemas.microsoft.com/office/drawing/2012/chart" uri="{CE6537A1-D6FC-4f65-9D91-7224C49458BB}"/>
                <c:ext xmlns:c16="http://schemas.microsoft.com/office/drawing/2014/chart" uri="{C3380CC4-5D6E-409C-BE32-E72D297353CC}">
                  <c16:uniqueId val="{0000001A-90E0-4B98-8714-ADD38CEB8DA7}"/>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90E0-4B98-8714-ADD38CEB8DA7}"/>
            </c:ext>
          </c:extLst>
        </c:ser>
        <c:dLbls>
          <c:showLegendKey val="0"/>
          <c:showVal val="0"/>
          <c:showCatName val="0"/>
          <c:showSerName val="0"/>
          <c:showPercent val="0"/>
          <c:showBubbleSize val="0"/>
        </c:dLbls>
        <c:gapWidth val="60"/>
        <c:axId val="1816123328"/>
        <c:axId val="1"/>
      </c:barChart>
      <c:catAx>
        <c:axId val="1816123328"/>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6123328"/>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7C0-4B70-BBF6-E5556FFD5855}"/>
            </c:ext>
          </c:extLst>
        </c:ser>
        <c:dLbls>
          <c:showLegendKey val="0"/>
          <c:showVal val="0"/>
          <c:showCatName val="0"/>
          <c:showSerName val="0"/>
          <c:showPercent val="0"/>
          <c:showBubbleSize val="0"/>
        </c:dLbls>
        <c:axId val="1816110016"/>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7C0-4B70-BBF6-E5556FFD5855}"/>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7C0-4B70-BBF6-E5556FFD5855}"/>
            </c:ext>
          </c:extLst>
        </c:ser>
        <c:dLbls>
          <c:showLegendKey val="0"/>
          <c:showVal val="0"/>
          <c:showCatName val="0"/>
          <c:showSerName val="0"/>
          <c:showPercent val="0"/>
          <c:showBubbleSize val="0"/>
        </c:dLbls>
        <c:gapWidth val="30"/>
        <c:axId val="1816110016"/>
        <c:axId val="1"/>
      </c:barChart>
      <c:catAx>
        <c:axId val="18161100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61100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D08-4F5B-AB4E-0F003768BE3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6D08-4F5B-AB4E-0F003768BE3A}"/>
            </c:ext>
          </c:extLst>
        </c:ser>
        <c:dLbls>
          <c:showLegendKey val="0"/>
          <c:showVal val="0"/>
          <c:showCatName val="0"/>
          <c:showSerName val="0"/>
          <c:showPercent val="0"/>
          <c:showBubbleSize val="0"/>
        </c:dLbls>
        <c:axId val="1809671984"/>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6D08-4F5B-AB4E-0F003768BE3A}"/>
                </c:ext>
              </c:extLst>
            </c:dLbl>
            <c:dLbl>
              <c:idx val="1"/>
              <c:delete val="1"/>
              <c:extLst>
                <c:ext xmlns:c15="http://schemas.microsoft.com/office/drawing/2012/chart" uri="{CE6537A1-D6FC-4f65-9D91-7224C49458BB}"/>
                <c:ext xmlns:c16="http://schemas.microsoft.com/office/drawing/2014/chart" uri="{C3380CC4-5D6E-409C-BE32-E72D297353CC}">
                  <c16:uniqueId val="{00000003-6D08-4F5B-AB4E-0F003768BE3A}"/>
                </c:ext>
              </c:extLst>
            </c:dLbl>
            <c:dLbl>
              <c:idx val="2"/>
              <c:delete val="1"/>
              <c:extLst>
                <c:ext xmlns:c15="http://schemas.microsoft.com/office/drawing/2012/chart" uri="{CE6537A1-D6FC-4f65-9D91-7224C49458BB}"/>
                <c:ext xmlns:c16="http://schemas.microsoft.com/office/drawing/2014/chart" uri="{C3380CC4-5D6E-409C-BE32-E72D297353CC}">
                  <c16:uniqueId val="{00000004-6D08-4F5B-AB4E-0F003768BE3A}"/>
                </c:ext>
              </c:extLst>
            </c:dLbl>
            <c:dLbl>
              <c:idx val="3"/>
              <c:delete val="1"/>
              <c:extLst>
                <c:ext xmlns:c15="http://schemas.microsoft.com/office/drawing/2012/chart" uri="{CE6537A1-D6FC-4f65-9D91-7224C49458BB}"/>
                <c:ext xmlns:c16="http://schemas.microsoft.com/office/drawing/2014/chart" uri="{C3380CC4-5D6E-409C-BE32-E72D297353CC}">
                  <c16:uniqueId val="{00000005-6D08-4F5B-AB4E-0F003768BE3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D08-4F5B-AB4E-0F003768BE3A}"/>
                </c:ext>
              </c:extLst>
            </c:dLbl>
            <c:dLbl>
              <c:idx val="5"/>
              <c:delete val="1"/>
              <c:extLst>
                <c:ext xmlns:c15="http://schemas.microsoft.com/office/drawing/2012/chart" uri="{CE6537A1-D6FC-4f65-9D91-7224C49458BB}"/>
                <c:ext xmlns:c16="http://schemas.microsoft.com/office/drawing/2014/chart" uri="{C3380CC4-5D6E-409C-BE32-E72D297353CC}">
                  <c16:uniqueId val="{00000007-6D08-4F5B-AB4E-0F003768BE3A}"/>
                </c:ext>
              </c:extLst>
            </c:dLbl>
            <c:dLbl>
              <c:idx val="6"/>
              <c:delete val="1"/>
              <c:extLst>
                <c:ext xmlns:c15="http://schemas.microsoft.com/office/drawing/2012/chart" uri="{CE6537A1-D6FC-4f65-9D91-7224C49458BB}"/>
                <c:ext xmlns:c16="http://schemas.microsoft.com/office/drawing/2014/chart" uri="{C3380CC4-5D6E-409C-BE32-E72D297353CC}">
                  <c16:uniqueId val="{00000008-6D08-4F5B-AB4E-0F003768BE3A}"/>
                </c:ext>
              </c:extLst>
            </c:dLbl>
            <c:dLbl>
              <c:idx val="7"/>
              <c:delete val="1"/>
              <c:extLst>
                <c:ext xmlns:c15="http://schemas.microsoft.com/office/drawing/2012/chart" uri="{CE6537A1-D6FC-4f65-9D91-7224C49458BB}"/>
                <c:ext xmlns:c16="http://schemas.microsoft.com/office/drawing/2014/chart" uri="{C3380CC4-5D6E-409C-BE32-E72D297353CC}">
                  <c16:uniqueId val="{00000009-6D08-4F5B-AB4E-0F003768BE3A}"/>
                </c:ext>
              </c:extLst>
            </c:dLbl>
            <c:dLbl>
              <c:idx val="8"/>
              <c:delete val="1"/>
              <c:extLst>
                <c:ext xmlns:c15="http://schemas.microsoft.com/office/drawing/2012/chart" uri="{CE6537A1-D6FC-4f65-9D91-7224C49458BB}"/>
                <c:ext xmlns:c16="http://schemas.microsoft.com/office/drawing/2014/chart" uri="{C3380CC4-5D6E-409C-BE32-E72D297353CC}">
                  <c16:uniqueId val="{0000000A-6D08-4F5B-AB4E-0F003768BE3A}"/>
                </c:ext>
              </c:extLst>
            </c:dLbl>
            <c:dLbl>
              <c:idx val="9"/>
              <c:delete val="1"/>
              <c:extLst>
                <c:ext xmlns:c15="http://schemas.microsoft.com/office/drawing/2012/chart" uri="{CE6537A1-D6FC-4f65-9D91-7224C49458BB}"/>
                <c:ext xmlns:c16="http://schemas.microsoft.com/office/drawing/2014/chart" uri="{C3380CC4-5D6E-409C-BE32-E72D297353CC}">
                  <c16:uniqueId val="{0000000B-6D08-4F5B-AB4E-0F003768BE3A}"/>
                </c:ext>
              </c:extLst>
            </c:dLbl>
            <c:dLbl>
              <c:idx val="10"/>
              <c:delete val="1"/>
              <c:extLst>
                <c:ext xmlns:c15="http://schemas.microsoft.com/office/drawing/2012/chart" uri="{CE6537A1-D6FC-4f65-9D91-7224C49458BB}"/>
                <c:ext xmlns:c16="http://schemas.microsoft.com/office/drawing/2014/chart" uri="{C3380CC4-5D6E-409C-BE32-E72D297353CC}">
                  <c16:uniqueId val="{0000000C-6D08-4F5B-AB4E-0F003768BE3A}"/>
                </c:ext>
              </c:extLst>
            </c:dLbl>
            <c:dLbl>
              <c:idx val="11"/>
              <c:delete val="1"/>
              <c:extLst>
                <c:ext xmlns:c15="http://schemas.microsoft.com/office/drawing/2012/chart" uri="{CE6537A1-D6FC-4f65-9D91-7224C49458BB}"/>
                <c:ext xmlns:c16="http://schemas.microsoft.com/office/drawing/2014/chart" uri="{C3380CC4-5D6E-409C-BE32-E72D297353CC}">
                  <c16:uniqueId val="{0000000D-6D08-4F5B-AB4E-0F003768BE3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6D08-4F5B-AB4E-0F003768BE3A}"/>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6D08-4F5B-AB4E-0F003768BE3A}"/>
                </c:ext>
              </c:extLst>
            </c:dLbl>
            <c:dLbl>
              <c:idx val="1"/>
              <c:delete val="1"/>
              <c:extLst>
                <c:ext xmlns:c15="http://schemas.microsoft.com/office/drawing/2012/chart" uri="{CE6537A1-D6FC-4f65-9D91-7224C49458BB}"/>
                <c:ext xmlns:c16="http://schemas.microsoft.com/office/drawing/2014/chart" uri="{C3380CC4-5D6E-409C-BE32-E72D297353CC}">
                  <c16:uniqueId val="{00000010-6D08-4F5B-AB4E-0F003768BE3A}"/>
                </c:ext>
              </c:extLst>
            </c:dLbl>
            <c:dLbl>
              <c:idx val="2"/>
              <c:delete val="1"/>
              <c:extLst>
                <c:ext xmlns:c15="http://schemas.microsoft.com/office/drawing/2012/chart" uri="{CE6537A1-D6FC-4f65-9D91-7224C49458BB}"/>
                <c:ext xmlns:c16="http://schemas.microsoft.com/office/drawing/2014/chart" uri="{C3380CC4-5D6E-409C-BE32-E72D297353CC}">
                  <c16:uniqueId val="{00000011-6D08-4F5B-AB4E-0F003768BE3A}"/>
                </c:ext>
              </c:extLst>
            </c:dLbl>
            <c:dLbl>
              <c:idx val="3"/>
              <c:delete val="1"/>
              <c:extLst>
                <c:ext xmlns:c15="http://schemas.microsoft.com/office/drawing/2012/chart" uri="{CE6537A1-D6FC-4f65-9D91-7224C49458BB}"/>
                <c:ext xmlns:c16="http://schemas.microsoft.com/office/drawing/2014/chart" uri="{C3380CC4-5D6E-409C-BE32-E72D297353CC}">
                  <c16:uniqueId val="{00000012-6D08-4F5B-AB4E-0F003768BE3A}"/>
                </c:ext>
              </c:extLst>
            </c:dLbl>
            <c:dLbl>
              <c:idx val="4"/>
              <c:delete val="1"/>
              <c:extLst>
                <c:ext xmlns:c15="http://schemas.microsoft.com/office/drawing/2012/chart" uri="{CE6537A1-D6FC-4f65-9D91-7224C49458BB}"/>
                <c:ext xmlns:c16="http://schemas.microsoft.com/office/drawing/2014/chart" uri="{C3380CC4-5D6E-409C-BE32-E72D297353CC}">
                  <c16:uniqueId val="{00000013-6D08-4F5B-AB4E-0F003768BE3A}"/>
                </c:ext>
              </c:extLst>
            </c:dLbl>
            <c:dLbl>
              <c:idx val="5"/>
              <c:delete val="1"/>
              <c:extLst>
                <c:ext xmlns:c15="http://schemas.microsoft.com/office/drawing/2012/chart" uri="{CE6537A1-D6FC-4f65-9D91-7224C49458BB}"/>
                <c:ext xmlns:c16="http://schemas.microsoft.com/office/drawing/2014/chart" uri="{C3380CC4-5D6E-409C-BE32-E72D297353CC}">
                  <c16:uniqueId val="{00000014-6D08-4F5B-AB4E-0F003768BE3A}"/>
                </c:ext>
              </c:extLst>
            </c:dLbl>
            <c:dLbl>
              <c:idx val="6"/>
              <c:delete val="1"/>
              <c:extLst>
                <c:ext xmlns:c15="http://schemas.microsoft.com/office/drawing/2012/chart" uri="{CE6537A1-D6FC-4f65-9D91-7224C49458BB}"/>
                <c:ext xmlns:c16="http://schemas.microsoft.com/office/drawing/2014/chart" uri="{C3380CC4-5D6E-409C-BE32-E72D297353CC}">
                  <c16:uniqueId val="{00000015-6D08-4F5B-AB4E-0F003768BE3A}"/>
                </c:ext>
              </c:extLst>
            </c:dLbl>
            <c:dLbl>
              <c:idx val="7"/>
              <c:delete val="1"/>
              <c:extLst>
                <c:ext xmlns:c15="http://schemas.microsoft.com/office/drawing/2012/chart" uri="{CE6537A1-D6FC-4f65-9D91-7224C49458BB}"/>
                <c:ext xmlns:c16="http://schemas.microsoft.com/office/drawing/2014/chart" uri="{C3380CC4-5D6E-409C-BE32-E72D297353CC}">
                  <c16:uniqueId val="{00000016-6D08-4F5B-AB4E-0F003768BE3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D08-4F5B-AB4E-0F003768BE3A}"/>
                </c:ext>
              </c:extLst>
            </c:dLbl>
            <c:dLbl>
              <c:idx val="9"/>
              <c:delete val="1"/>
              <c:extLst>
                <c:ext xmlns:c15="http://schemas.microsoft.com/office/drawing/2012/chart" uri="{CE6537A1-D6FC-4f65-9D91-7224C49458BB}"/>
                <c:ext xmlns:c16="http://schemas.microsoft.com/office/drawing/2014/chart" uri="{C3380CC4-5D6E-409C-BE32-E72D297353CC}">
                  <c16:uniqueId val="{00000018-6D08-4F5B-AB4E-0F003768BE3A}"/>
                </c:ext>
              </c:extLst>
            </c:dLbl>
            <c:dLbl>
              <c:idx val="10"/>
              <c:delete val="1"/>
              <c:extLst>
                <c:ext xmlns:c15="http://schemas.microsoft.com/office/drawing/2012/chart" uri="{CE6537A1-D6FC-4f65-9D91-7224C49458BB}"/>
                <c:ext xmlns:c16="http://schemas.microsoft.com/office/drawing/2014/chart" uri="{C3380CC4-5D6E-409C-BE32-E72D297353CC}">
                  <c16:uniqueId val="{00000019-6D08-4F5B-AB4E-0F003768BE3A}"/>
                </c:ext>
              </c:extLst>
            </c:dLbl>
            <c:dLbl>
              <c:idx val="11"/>
              <c:delete val="1"/>
              <c:extLst>
                <c:ext xmlns:c15="http://schemas.microsoft.com/office/drawing/2012/chart" uri="{CE6537A1-D6FC-4f65-9D91-7224C49458BB}"/>
                <c:ext xmlns:c16="http://schemas.microsoft.com/office/drawing/2014/chart" uri="{C3380CC4-5D6E-409C-BE32-E72D297353CC}">
                  <c16:uniqueId val="{0000001A-6D08-4F5B-AB4E-0F003768BE3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6D08-4F5B-AB4E-0F003768BE3A}"/>
            </c:ext>
          </c:extLst>
        </c:ser>
        <c:dLbls>
          <c:showLegendKey val="0"/>
          <c:showVal val="0"/>
          <c:showCatName val="0"/>
          <c:showSerName val="0"/>
          <c:showPercent val="0"/>
          <c:showBubbleSize val="0"/>
        </c:dLbls>
        <c:gapWidth val="60"/>
        <c:axId val="1809671984"/>
        <c:axId val="1"/>
      </c:barChart>
      <c:catAx>
        <c:axId val="1809671984"/>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09671984"/>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B083-4BE9-8319-FCFDF2DECF25}"/>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83-4BE9-8319-FCFDF2DECF25}"/>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B083-4BE9-8319-FCFDF2DECF25}"/>
            </c:ext>
          </c:extLst>
        </c:ser>
        <c:ser>
          <c:idx val="0"/>
          <c:order val="2"/>
          <c:spPr>
            <a:solidFill>
              <a:srgbClr val="8080FF"/>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3-B083-4BE9-8319-FCFDF2DECF25}"/>
            </c:ext>
          </c:extLst>
        </c:ser>
        <c:ser>
          <c:idx val="9"/>
          <c:order val="3"/>
          <c:spPr>
            <a:solidFill>
              <a:srgbClr val="FF00FF"/>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4-B083-4BE9-8319-FCFDF2DECF25}"/>
            </c:ext>
          </c:extLst>
        </c:ser>
        <c:ser>
          <c:idx val="10"/>
          <c:order val="4"/>
          <c:spPr>
            <a:solidFill>
              <a:srgbClr val="FF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5-B083-4BE9-8319-FCFDF2DECF25}"/>
            </c:ext>
          </c:extLst>
        </c:ser>
        <c:dLbls>
          <c:showLegendKey val="0"/>
          <c:showVal val="0"/>
          <c:showCatName val="0"/>
          <c:showSerName val="0"/>
          <c:showPercent val="0"/>
          <c:showBubbleSize val="0"/>
        </c:dLbls>
        <c:axId val="1813278864"/>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B083-4BE9-8319-FCFDF2DECF25}"/>
            </c:ext>
          </c:extLst>
        </c:ser>
        <c:ser>
          <c:idx val="4"/>
          <c:order val="6"/>
          <c:spPr>
            <a:solidFill>
              <a:srgbClr val="6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B083-4BE9-8319-FCFDF2DECF25}"/>
            </c:ext>
          </c:extLst>
        </c:ser>
        <c:ser>
          <c:idx val="6"/>
          <c:order val="7"/>
          <c:spPr>
            <a:solidFill>
              <a:srgbClr val="0080C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B083-4BE9-8319-FCFDF2DECF25}"/>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B083-4BE9-8319-FCFDF2DECF25}"/>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B083-4BE9-8319-FCFDF2DECF25}"/>
            </c:ext>
          </c:extLst>
        </c:ser>
        <c:dLbls>
          <c:showLegendKey val="0"/>
          <c:showVal val="0"/>
          <c:showCatName val="0"/>
          <c:showSerName val="0"/>
          <c:showPercent val="0"/>
          <c:showBubbleSize val="0"/>
        </c:dLbls>
        <c:gapWidth val="150"/>
        <c:axId val="3"/>
        <c:axId val="4"/>
      </c:barChart>
      <c:catAx>
        <c:axId val="181327886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327886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D9-4235-BE4B-DB369D4B6151}"/>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83D9-4235-BE4B-DB369D4B6151}"/>
            </c:ext>
          </c:extLst>
        </c:ser>
        <c:dLbls>
          <c:showLegendKey val="0"/>
          <c:showVal val="0"/>
          <c:showCatName val="0"/>
          <c:showSerName val="0"/>
          <c:showPercent val="0"/>
          <c:showBubbleSize val="0"/>
        </c:dLbls>
        <c:axId val="1813284272"/>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3D9-4235-BE4B-DB369D4B6151}"/>
                </c:ext>
              </c:extLst>
            </c:dLbl>
            <c:dLbl>
              <c:idx val="1"/>
              <c:delete val="1"/>
              <c:extLst>
                <c:ext xmlns:c15="http://schemas.microsoft.com/office/drawing/2012/chart" uri="{CE6537A1-D6FC-4f65-9D91-7224C49458BB}"/>
                <c:ext xmlns:c16="http://schemas.microsoft.com/office/drawing/2014/chart" uri="{C3380CC4-5D6E-409C-BE32-E72D297353CC}">
                  <c16:uniqueId val="{00000003-83D9-4235-BE4B-DB369D4B6151}"/>
                </c:ext>
              </c:extLst>
            </c:dLbl>
            <c:dLbl>
              <c:idx val="2"/>
              <c:delete val="1"/>
              <c:extLst>
                <c:ext xmlns:c15="http://schemas.microsoft.com/office/drawing/2012/chart" uri="{CE6537A1-D6FC-4f65-9D91-7224C49458BB}"/>
                <c:ext xmlns:c16="http://schemas.microsoft.com/office/drawing/2014/chart" uri="{C3380CC4-5D6E-409C-BE32-E72D297353CC}">
                  <c16:uniqueId val="{00000004-83D9-4235-BE4B-DB369D4B6151}"/>
                </c:ext>
              </c:extLst>
            </c:dLbl>
            <c:dLbl>
              <c:idx val="3"/>
              <c:delete val="1"/>
              <c:extLst>
                <c:ext xmlns:c15="http://schemas.microsoft.com/office/drawing/2012/chart" uri="{CE6537A1-D6FC-4f65-9D91-7224C49458BB}"/>
                <c:ext xmlns:c16="http://schemas.microsoft.com/office/drawing/2014/chart" uri="{C3380CC4-5D6E-409C-BE32-E72D297353CC}">
                  <c16:uniqueId val="{00000005-83D9-4235-BE4B-DB369D4B6151}"/>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3D9-4235-BE4B-DB369D4B6151}"/>
                </c:ext>
              </c:extLst>
            </c:dLbl>
            <c:dLbl>
              <c:idx val="5"/>
              <c:delete val="1"/>
              <c:extLst>
                <c:ext xmlns:c15="http://schemas.microsoft.com/office/drawing/2012/chart" uri="{CE6537A1-D6FC-4f65-9D91-7224C49458BB}"/>
                <c:ext xmlns:c16="http://schemas.microsoft.com/office/drawing/2014/chart" uri="{C3380CC4-5D6E-409C-BE32-E72D297353CC}">
                  <c16:uniqueId val="{00000007-83D9-4235-BE4B-DB369D4B6151}"/>
                </c:ext>
              </c:extLst>
            </c:dLbl>
            <c:dLbl>
              <c:idx val="6"/>
              <c:delete val="1"/>
              <c:extLst>
                <c:ext xmlns:c15="http://schemas.microsoft.com/office/drawing/2012/chart" uri="{CE6537A1-D6FC-4f65-9D91-7224C49458BB}"/>
                <c:ext xmlns:c16="http://schemas.microsoft.com/office/drawing/2014/chart" uri="{C3380CC4-5D6E-409C-BE32-E72D297353CC}">
                  <c16:uniqueId val="{00000008-83D9-4235-BE4B-DB369D4B6151}"/>
                </c:ext>
              </c:extLst>
            </c:dLbl>
            <c:dLbl>
              <c:idx val="7"/>
              <c:delete val="1"/>
              <c:extLst>
                <c:ext xmlns:c15="http://schemas.microsoft.com/office/drawing/2012/chart" uri="{CE6537A1-D6FC-4f65-9D91-7224C49458BB}"/>
                <c:ext xmlns:c16="http://schemas.microsoft.com/office/drawing/2014/chart" uri="{C3380CC4-5D6E-409C-BE32-E72D297353CC}">
                  <c16:uniqueId val="{00000009-83D9-4235-BE4B-DB369D4B6151}"/>
                </c:ext>
              </c:extLst>
            </c:dLbl>
            <c:dLbl>
              <c:idx val="8"/>
              <c:delete val="1"/>
              <c:extLst>
                <c:ext xmlns:c15="http://schemas.microsoft.com/office/drawing/2012/chart" uri="{CE6537A1-D6FC-4f65-9D91-7224C49458BB}"/>
                <c:ext xmlns:c16="http://schemas.microsoft.com/office/drawing/2014/chart" uri="{C3380CC4-5D6E-409C-BE32-E72D297353CC}">
                  <c16:uniqueId val="{0000000A-83D9-4235-BE4B-DB369D4B6151}"/>
                </c:ext>
              </c:extLst>
            </c:dLbl>
            <c:dLbl>
              <c:idx val="9"/>
              <c:delete val="1"/>
              <c:extLst>
                <c:ext xmlns:c15="http://schemas.microsoft.com/office/drawing/2012/chart" uri="{CE6537A1-D6FC-4f65-9D91-7224C49458BB}"/>
                <c:ext xmlns:c16="http://schemas.microsoft.com/office/drawing/2014/chart" uri="{C3380CC4-5D6E-409C-BE32-E72D297353CC}">
                  <c16:uniqueId val="{0000000B-83D9-4235-BE4B-DB369D4B6151}"/>
                </c:ext>
              </c:extLst>
            </c:dLbl>
            <c:dLbl>
              <c:idx val="10"/>
              <c:delete val="1"/>
              <c:extLst>
                <c:ext xmlns:c15="http://schemas.microsoft.com/office/drawing/2012/chart" uri="{CE6537A1-D6FC-4f65-9D91-7224C49458BB}"/>
                <c:ext xmlns:c16="http://schemas.microsoft.com/office/drawing/2014/chart" uri="{C3380CC4-5D6E-409C-BE32-E72D297353CC}">
                  <c16:uniqueId val="{0000000C-83D9-4235-BE4B-DB369D4B6151}"/>
                </c:ext>
              </c:extLst>
            </c:dLbl>
            <c:dLbl>
              <c:idx val="11"/>
              <c:delete val="1"/>
              <c:extLst>
                <c:ext xmlns:c15="http://schemas.microsoft.com/office/drawing/2012/chart" uri="{CE6537A1-D6FC-4f65-9D91-7224C49458BB}"/>
                <c:ext xmlns:c16="http://schemas.microsoft.com/office/drawing/2014/chart" uri="{C3380CC4-5D6E-409C-BE32-E72D297353CC}">
                  <c16:uniqueId val="{0000000D-83D9-4235-BE4B-DB369D4B615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83D9-4235-BE4B-DB369D4B6151}"/>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83D9-4235-BE4B-DB369D4B6151}"/>
                </c:ext>
              </c:extLst>
            </c:dLbl>
            <c:dLbl>
              <c:idx val="1"/>
              <c:delete val="1"/>
              <c:extLst>
                <c:ext xmlns:c15="http://schemas.microsoft.com/office/drawing/2012/chart" uri="{CE6537A1-D6FC-4f65-9D91-7224C49458BB}"/>
                <c:ext xmlns:c16="http://schemas.microsoft.com/office/drawing/2014/chart" uri="{C3380CC4-5D6E-409C-BE32-E72D297353CC}">
                  <c16:uniqueId val="{00000010-83D9-4235-BE4B-DB369D4B6151}"/>
                </c:ext>
              </c:extLst>
            </c:dLbl>
            <c:dLbl>
              <c:idx val="2"/>
              <c:delete val="1"/>
              <c:extLst>
                <c:ext xmlns:c15="http://schemas.microsoft.com/office/drawing/2012/chart" uri="{CE6537A1-D6FC-4f65-9D91-7224C49458BB}"/>
                <c:ext xmlns:c16="http://schemas.microsoft.com/office/drawing/2014/chart" uri="{C3380CC4-5D6E-409C-BE32-E72D297353CC}">
                  <c16:uniqueId val="{00000011-83D9-4235-BE4B-DB369D4B6151}"/>
                </c:ext>
              </c:extLst>
            </c:dLbl>
            <c:dLbl>
              <c:idx val="3"/>
              <c:delete val="1"/>
              <c:extLst>
                <c:ext xmlns:c15="http://schemas.microsoft.com/office/drawing/2012/chart" uri="{CE6537A1-D6FC-4f65-9D91-7224C49458BB}"/>
                <c:ext xmlns:c16="http://schemas.microsoft.com/office/drawing/2014/chart" uri="{C3380CC4-5D6E-409C-BE32-E72D297353CC}">
                  <c16:uniqueId val="{00000012-83D9-4235-BE4B-DB369D4B6151}"/>
                </c:ext>
              </c:extLst>
            </c:dLbl>
            <c:dLbl>
              <c:idx val="4"/>
              <c:delete val="1"/>
              <c:extLst>
                <c:ext xmlns:c15="http://schemas.microsoft.com/office/drawing/2012/chart" uri="{CE6537A1-D6FC-4f65-9D91-7224C49458BB}"/>
                <c:ext xmlns:c16="http://schemas.microsoft.com/office/drawing/2014/chart" uri="{C3380CC4-5D6E-409C-BE32-E72D297353CC}">
                  <c16:uniqueId val="{00000013-83D9-4235-BE4B-DB369D4B6151}"/>
                </c:ext>
              </c:extLst>
            </c:dLbl>
            <c:dLbl>
              <c:idx val="5"/>
              <c:delete val="1"/>
              <c:extLst>
                <c:ext xmlns:c15="http://schemas.microsoft.com/office/drawing/2012/chart" uri="{CE6537A1-D6FC-4f65-9D91-7224C49458BB}"/>
                <c:ext xmlns:c16="http://schemas.microsoft.com/office/drawing/2014/chart" uri="{C3380CC4-5D6E-409C-BE32-E72D297353CC}">
                  <c16:uniqueId val="{00000014-83D9-4235-BE4B-DB369D4B6151}"/>
                </c:ext>
              </c:extLst>
            </c:dLbl>
            <c:dLbl>
              <c:idx val="6"/>
              <c:delete val="1"/>
              <c:extLst>
                <c:ext xmlns:c15="http://schemas.microsoft.com/office/drawing/2012/chart" uri="{CE6537A1-D6FC-4f65-9D91-7224C49458BB}"/>
                <c:ext xmlns:c16="http://schemas.microsoft.com/office/drawing/2014/chart" uri="{C3380CC4-5D6E-409C-BE32-E72D297353CC}">
                  <c16:uniqueId val="{00000015-83D9-4235-BE4B-DB369D4B6151}"/>
                </c:ext>
              </c:extLst>
            </c:dLbl>
            <c:dLbl>
              <c:idx val="7"/>
              <c:delete val="1"/>
              <c:extLst>
                <c:ext xmlns:c15="http://schemas.microsoft.com/office/drawing/2012/chart" uri="{CE6537A1-D6FC-4f65-9D91-7224C49458BB}"/>
                <c:ext xmlns:c16="http://schemas.microsoft.com/office/drawing/2014/chart" uri="{C3380CC4-5D6E-409C-BE32-E72D297353CC}">
                  <c16:uniqueId val="{00000016-83D9-4235-BE4B-DB369D4B6151}"/>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3D9-4235-BE4B-DB369D4B6151}"/>
                </c:ext>
              </c:extLst>
            </c:dLbl>
            <c:dLbl>
              <c:idx val="9"/>
              <c:delete val="1"/>
              <c:extLst>
                <c:ext xmlns:c15="http://schemas.microsoft.com/office/drawing/2012/chart" uri="{CE6537A1-D6FC-4f65-9D91-7224C49458BB}"/>
                <c:ext xmlns:c16="http://schemas.microsoft.com/office/drawing/2014/chart" uri="{C3380CC4-5D6E-409C-BE32-E72D297353CC}">
                  <c16:uniqueId val="{00000018-83D9-4235-BE4B-DB369D4B6151}"/>
                </c:ext>
              </c:extLst>
            </c:dLbl>
            <c:dLbl>
              <c:idx val="10"/>
              <c:delete val="1"/>
              <c:extLst>
                <c:ext xmlns:c15="http://schemas.microsoft.com/office/drawing/2012/chart" uri="{CE6537A1-D6FC-4f65-9D91-7224C49458BB}"/>
                <c:ext xmlns:c16="http://schemas.microsoft.com/office/drawing/2014/chart" uri="{C3380CC4-5D6E-409C-BE32-E72D297353CC}">
                  <c16:uniqueId val="{00000019-83D9-4235-BE4B-DB369D4B6151}"/>
                </c:ext>
              </c:extLst>
            </c:dLbl>
            <c:dLbl>
              <c:idx val="11"/>
              <c:delete val="1"/>
              <c:extLst>
                <c:ext xmlns:c15="http://schemas.microsoft.com/office/drawing/2012/chart" uri="{CE6537A1-D6FC-4f65-9D91-7224C49458BB}"/>
                <c:ext xmlns:c16="http://schemas.microsoft.com/office/drawing/2014/chart" uri="{C3380CC4-5D6E-409C-BE32-E72D297353CC}">
                  <c16:uniqueId val="{0000001A-83D9-4235-BE4B-DB369D4B615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83D9-4235-BE4B-DB369D4B6151}"/>
            </c:ext>
          </c:extLst>
        </c:ser>
        <c:dLbls>
          <c:showLegendKey val="0"/>
          <c:showVal val="0"/>
          <c:showCatName val="0"/>
          <c:showSerName val="0"/>
          <c:showPercent val="0"/>
          <c:showBubbleSize val="0"/>
        </c:dLbls>
        <c:gapWidth val="60"/>
        <c:axId val="1813284272"/>
        <c:axId val="1"/>
      </c:barChart>
      <c:catAx>
        <c:axId val="1813284272"/>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81328427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695-48F5-AC97-32E6B8F184FC}"/>
            </c:ext>
          </c:extLst>
        </c:ser>
        <c:dLbls>
          <c:showLegendKey val="0"/>
          <c:showVal val="0"/>
          <c:showCatName val="0"/>
          <c:showSerName val="0"/>
          <c:showPercent val="0"/>
          <c:showBubbleSize val="0"/>
        </c:dLbls>
        <c:axId val="1813285520"/>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695-48F5-AC97-32E6B8F184FC}"/>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695-48F5-AC97-32E6B8F184FC}"/>
            </c:ext>
          </c:extLst>
        </c:ser>
        <c:dLbls>
          <c:showLegendKey val="0"/>
          <c:showVal val="0"/>
          <c:showCatName val="0"/>
          <c:showSerName val="0"/>
          <c:showPercent val="0"/>
          <c:showBubbleSize val="0"/>
        </c:dLbls>
        <c:gapWidth val="30"/>
        <c:axId val="1813285520"/>
        <c:axId val="1"/>
      </c:barChart>
      <c:catAx>
        <c:axId val="1813285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1328552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0-2ABB-469D-89F2-D058AD871C8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BB-469D-89F2-D058AD871C8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2-2ABB-469D-89F2-D058AD871C87}"/>
            </c:ext>
          </c:extLst>
        </c:ser>
        <c:ser>
          <c:idx val="0"/>
          <c:order val="2"/>
          <c:spPr>
            <a:solidFill>
              <a:srgbClr val="808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3-2ABB-469D-89F2-D058AD871C87}"/>
            </c:ext>
          </c:extLst>
        </c:ser>
        <c:ser>
          <c:idx val="9"/>
          <c:order val="3"/>
          <c:spPr>
            <a:solidFill>
              <a:srgbClr val="FF0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4-2ABB-469D-89F2-D058AD871C87}"/>
            </c:ext>
          </c:extLst>
        </c:ser>
        <c:ser>
          <c:idx val="10"/>
          <c:order val="4"/>
          <c:spPr>
            <a:solidFill>
              <a:srgbClr val="FFFF0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5-2ABB-469D-89F2-D058AD871C87}"/>
            </c:ext>
          </c:extLst>
        </c:ser>
        <c:dLbls>
          <c:showLegendKey val="0"/>
          <c:showVal val="0"/>
          <c:showCatName val="0"/>
          <c:showSerName val="0"/>
          <c:showPercent val="0"/>
          <c:showBubbleSize val="0"/>
        </c:dLbls>
        <c:axId val="1813287184"/>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6-2ABB-469D-89F2-D058AD871C87}"/>
            </c:ext>
          </c:extLst>
        </c:ser>
        <c:ser>
          <c:idx val="4"/>
          <c:order val="6"/>
          <c:spPr>
            <a:solidFill>
              <a:srgbClr val="6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7-2ABB-469D-89F2-D058AD871C87}"/>
            </c:ext>
          </c:extLst>
        </c:ser>
        <c:ser>
          <c:idx val="6"/>
          <c:order val="7"/>
          <c:spPr>
            <a:solidFill>
              <a:srgbClr val="0080C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8-2ABB-469D-89F2-D058AD871C87}"/>
            </c:ext>
          </c:extLst>
        </c:ser>
        <c:ser>
          <c:idx val="7"/>
          <c:order val="8"/>
          <c:spPr>
            <a:solidFill>
              <a:srgbClr val="C0C0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9-2ABB-469D-89F2-D058AD871C87}"/>
            </c:ext>
          </c:extLst>
        </c:ser>
        <c:ser>
          <c:idx val="8"/>
          <c:order val="9"/>
          <c:spPr>
            <a:solidFill>
              <a:srgbClr val="0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A-2ABB-469D-89F2-D058AD871C87}"/>
            </c:ext>
          </c:extLst>
        </c:ser>
        <c:dLbls>
          <c:showLegendKey val="0"/>
          <c:showVal val="0"/>
          <c:showCatName val="0"/>
          <c:showSerName val="0"/>
          <c:showPercent val="0"/>
          <c:showBubbleSize val="0"/>
        </c:dLbls>
        <c:gapWidth val="150"/>
        <c:axId val="3"/>
        <c:axId val="4"/>
      </c:barChart>
      <c:catAx>
        <c:axId val="1813287184"/>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3287184"/>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v>#BEZUG!</c:v>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859-4E76-B16F-46405E1CBBD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E859-4E76-B16F-46405E1CBBDA}"/>
            </c:ext>
          </c:extLst>
        </c:ser>
        <c:dLbls>
          <c:showLegendKey val="0"/>
          <c:showVal val="0"/>
          <c:showCatName val="0"/>
          <c:showSerName val="0"/>
          <c:showPercent val="0"/>
          <c:showBubbleSize val="0"/>
        </c:dLbls>
        <c:axId val="1756078512"/>
        <c:axId val="1"/>
      </c:areaChart>
      <c:barChart>
        <c:barDir val="col"/>
        <c:grouping val="clustered"/>
        <c:varyColors val="0"/>
        <c:ser>
          <c:idx val="2"/>
          <c:order val="0"/>
          <c:tx>
            <c:v>#BEZUG!</c:v>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859-4E76-B16F-46405E1CBBDA}"/>
                </c:ext>
              </c:extLst>
            </c:dLbl>
            <c:dLbl>
              <c:idx val="1"/>
              <c:delete val="1"/>
              <c:extLst>
                <c:ext xmlns:c15="http://schemas.microsoft.com/office/drawing/2012/chart" uri="{CE6537A1-D6FC-4f65-9D91-7224C49458BB}"/>
                <c:ext xmlns:c16="http://schemas.microsoft.com/office/drawing/2014/chart" uri="{C3380CC4-5D6E-409C-BE32-E72D297353CC}">
                  <c16:uniqueId val="{00000003-E859-4E76-B16F-46405E1CBBDA}"/>
                </c:ext>
              </c:extLst>
            </c:dLbl>
            <c:dLbl>
              <c:idx val="2"/>
              <c:delete val="1"/>
              <c:extLst>
                <c:ext xmlns:c15="http://schemas.microsoft.com/office/drawing/2012/chart" uri="{CE6537A1-D6FC-4f65-9D91-7224C49458BB}"/>
                <c:ext xmlns:c16="http://schemas.microsoft.com/office/drawing/2014/chart" uri="{C3380CC4-5D6E-409C-BE32-E72D297353CC}">
                  <c16:uniqueId val="{00000004-E859-4E76-B16F-46405E1CBBDA}"/>
                </c:ext>
              </c:extLst>
            </c:dLbl>
            <c:dLbl>
              <c:idx val="3"/>
              <c:delete val="1"/>
              <c:extLst>
                <c:ext xmlns:c15="http://schemas.microsoft.com/office/drawing/2012/chart" uri="{CE6537A1-D6FC-4f65-9D91-7224C49458BB}"/>
                <c:ext xmlns:c16="http://schemas.microsoft.com/office/drawing/2014/chart" uri="{C3380CC4-5D6E-409C-BE32-E72D297353CC}">
                  <c16:uniqueId val="{00000005-E859-4E76-B16F-46405E1CBBD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59-4E76-B16F-46405E1CBBDA}"/>
                </c:ext>
              </c:extLst>
            </c:dLbl>
            <c:dLbl>
              <c:idx val="5"/>
              <c:delete val="1"/>
              <c:extLst>
                <c:ext xmlns:c15="http://schemas.microsoft.com/office/drawing/2012/chart" uri="{CE6537A1-D6FC-4f65-9D91-7224C49458BB}"/>
                <c:ext xmlns:c16="http://schemas.microsoft.com/office/drawing/2014/chart" uri="{C3380CC4-5D6E-409C-BE32-E72D297353CC}">
                  <c16:uniqueId val="{00000007-E859-4E76-B16F-46405E1CBBDA}"/>
                </c:ext>
              </c:extLst>
            </c:dLbl>
            <c:dLbl>
              <c:idx val="6"/>
              <c:delete val="1"/>
              <c:extLst>
                <c:ext xmlns:c15="http://schemas.microsoft.com/office/drawing/2012/chart" uri="{CE6537A1-D6FC-4f65-9D91-7224C49458BB}"/>
                <c:ext xmlns:c16="http://schemas.microsoft.com/office/drawing/2014/chart" uri="{C3380CC4-5D6E-409C-BE32-E72D297353CC}">
                  <c16:uniqueId val="{00000008-E859-4E76-B16F-46405E1CBBDA}"/>
                </c:ext>
              </c:extLst>
            </c:dLbl>
            <c:dLbl>
              <c:idx val="7"/>
              <c:delete val="1"/>
              <c:extLst>
                <c:ext xmlns:c15="http://schemas.microsoft.com/office/drawing/2012/chart" uri="{CE6537A1-D6FC-4f65-9D91-7224C49458BB}"/>
                <c:ext xmlns:c16="http://schemas.microsoft.com/office/drawing/2014/chart" uri="{C3380CC4-5D6E-409C-BE32-E72D297353CC}">
                  <c16:uniqueId val="{00000009-E859-4E76-B16F-46405E1CBBDA}"/>
                </c:ext>
              </c:extLst>
            </c:dLbl>
            <c:dLbl>
              <c:idx val="8"/>
              <c:delete val="1"/>
              <c:extLst>
                <c:ext xmlns:c15="http://schemas.microsoft.com/office/drawing/2012/chart" uri="{CE6537A1-D6FC-4f65-9D91-7224C49458BB}"/>
                <c:ext xmlns:c16="http://schemas.microsoft.com/office/drawing/2014/chart" uri="{C3380CC4-5D6E-409C-BE32-E72D297353CC}">
                  <c16:uniqueId val="{0000000A-E859-4E76-B16F-46405E1CBBDA}"/>
                </c:ext>
              </c:extLst>
            </c:dLbl>
            <c:dLbl>
              <c:idx val="9"/>
              <c:delete val="1"/>
              <c:extLst>
                <c:ext xmlns:c15="http://schemas.microsoft.com/office/drawing/2012/chart" uri="{CE6537A1-D6FC-4f65-9D91-7224C49458BB}"/>
                <c:ext xmlns:c16="http://schemas.microsoft.com/office/drawing/2014/chart" uri="{C3380CC4-5D6E-409C-BE32-E72D297353CC}">
                  <c16:uniqueId val="{0000000B-E859-4E76-B16F-46405E1CBBDA}"/>
                </c:ext>
              </c:extLst>
            </c:dLbl>
            <c:dLbl>
              <c:idx val="10"/>
              <c:delete val="1"/>
              <c:extLst>
                <c:ext xmlns:c15="http://schemas.microsoft.com/office/drawing/2012/chart" uri="{CE6537A1-D6FC-4f65-9D91-7224C49458BB}"/>
                <c:ext xmlns:c16="http://schemas.microsoft.com/office/drawing/2014/chart" uri="{C3380CC4-5D6E-409C-BE32-E72D297353CC}">
                  <c16:uniqueId val="{0000000C-E859-4E76-B16F-46405E1CBBDA}"/>
                </c:ext>
              </c:extLst>
            </c:dLbl>
            <c:dLbl>
              <c:idx val="11"/>
              <c:delete val="1"/>
              <c:extLst>
                <c:ext xmlns:c15="http://schemas.microsoft.com/office/drawing/2012/chart" uri="{CE6537A1-D6FC-4f65-9D91-7224C49458BB}"/>
                <c:ext xmlns:c16="http://schemas.microsoft.com/office/drawing/2014/chart" uri="{C3380CC4-5D6E-409C-BE32-E72D297353CC}">
                  <c16:uniqueId val="{0000000D-E859-4E76-B16F-46405E1CBBD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E859-4E76-B16F-46405E1CBBDA}"/>
            </c:ext>
          </c:extLst>
        </c:ser>
        <c:ser>
          <c:idx val="1"/>
          <c:order val="1"/>
          <c:tx>
            <c:v>#BEZUG!</c:v>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859-4E76-B16F-46405E1CBBDA}"/>
                </c:ext>
              </c:extLst>
            </c:dLbl>
            <c:dLbl>
              <c:idx val="1"/>
              <c:delete val="1"/>
              <c:extLst>
                <c:ext xmlns:c15="http://schemas.microsoft.com/office/drawing/2012/chart" uri="{CE6537A1-D6FC-4f65-9D91-7224C49458BB}"/>
                <c:ext xmlns:c16="http://schemas.microsoft.com/office/drawing/2014/chart" uri="{C3380CC4-5D6E-409C-BE32-E72D297353CC}">
                  <c16:uniqueId val="{00000010-E859-4E76-B16F-46405E1CBBDA}"/>
                </c:ext>
              </c:extLst>
            </c:dLbl>
            <c:dLbl>
              <c:idx val="2"/>
              <c:delete val="1"/>
              <c:extLst>
                <c:ext xmlns:c15="http://schemas.microsoft.com/office/drawing/2012/chart" uri="{CE6537A1-D6FC-4f65-9D91-7224C49458BB}"/>
                <c:ext xmlns:c16="http://schemas.microsoft.com/office/drawing/2014/chart" uri="{C3380CC4-5D6E-409C-BE32-E72D297353CC}">
                  <c16:uniqueId val="{00000011-E859-4E76-B16F-46405E1CBBDA}"/>
                </c:ext>
              </c:extLst>
            </c:dLbl>
            <c:dLbl>
              <c:idx val="3"/>
              <c:delete val="1"/>
              <c:extLst>
                <c:ext xmlns:c15="http://schemas.microsoft.com/office/drawing/2012/chart" uri="{CE6537A1-D6FC-4f65-9D91-7224C49458BB}"/>
                <c:ext xmlns:c16="http://schemas.microsoft.com/office/drawing/2014/chart" uri="{C3380CC4-5D6E-409C-BE32-E72D297353CC}">
                  <c16:uniqueId val="{00000012-E859-4E76-B16F-46405E1CBBDA}"/>
                </c:ext>
              </c:extLst>
            </c:dLbl>
            <c:dLbl>
              <c:idx val="4"/>
              <c:delete val="1"/>
              <c:extLst>
                <c:ext xmlns:c15="http://schemas.microsoft.com/office/drawing/2012/chart" uri="{CE6537A1-D6FC-4f65-9D91-7224C49458BB}"/>
                <c:ext xmlns:c16="http://schemas.microsoft.com/office/drawing/2014/chart" uri="{C3380CC4-5D6E-409C-BE32-E72D297353CC}">
                  <c16:uniqueId val="{00000013-E859-4E76-B16F-46405E1CBBDA}"/>
                </c:ext>
              </c:extLst>
            </c:dLbl>
            <c:dLbl>
              <c:idx val="5"/>
              <c:delete val="1"/>
              <c:extLst>
                <c:ext xmlns:c15="http://schemas.microsoft.com/office/drawing/2012/chart" uri="{CE6537A1-D6FC-4f65-9D91-7224C49458BB}"/>
                <c:ext xmlns:c16="http://schemas.microsoft.com/office/drawing/2014/chart" uri="{C3380CC4-5D6E-409C-BE32-E72D297353CC}">
                  <c16:uniqueId val="{00000014-E859-4E76-B16F-46405E1CBBDA}"/>
                </c:ext>
              </c:extLst>
            </c:dLbl>
            <c:dLbl>
              <c:idx val="6"/>
              <c:delete val="1"/>
              <c:extLst>
                <c:ext xmlns:c15="http://schemas.microsoft.com/office/drawing/2012/chart" uri="{CE6537A1-D6FC-4f65-9D91-7224C49458BB}"/>
                <c:ext xmlns:c16="http://schemas.microsoft.com/office/drawing/2014/chart" uri="{C3380CC4-5D6E-409C-BE32-E72D297353CC}">
                  <c16:uniqueId val="{00000015-E859-4E76-B16F-46405E1CBBDA}"/>
                </c:ext>
              </c:extLst>
            </c:dLbl>
            <c:dLbl>
              <c:idx val="7"/>
              <c:delete val="1"/>
              <c:extLst>
                <c:ext xmlns:c15="http://schemas.microsoft.com/office/drawing/2012/chart" uri="{CE6537A1-D6FC-4f65-9D91-7224C49458BB}"/>
                <c:ext xmlns:c16="http://schemas.microsoft.com/office/drawing/2014/chart" uri="{C3380CC4-5D6E-409C-BE32-E72D297353CC}">
                  <c16:uniqueId val="{00000016-E859-4E76-B16F-46405E1CBBD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859-4E76-B16F-46405E1CBBDA}"/>
                </c:ext>
              </c:extLst>
            </c:dLbl>
            <c:dLbl>
              <c:idx val="9"/>
              <c:delete val="1"/>
              <c:extLst>
                <c:ext xmlns:c15="http://schemas.microsoft.com/office/drawing/2012/chart" uri="{CE6537A1-D6FC-4f65-9D91-7224C49458BB}"/>
                <c:ext xmlns:c16="http://schemas.microsoft.com/office/drawing/2014/chart" uri="{C3380CC4-5D6E-409C-BE32-E72D297353CC}">
                  <c16:uniqueId val="{00000018-E859-4E76-B16F-46405E1CBBDA}"/>
                </c:ext>
              </c:extLst>
            </c:dLbl>
            <c:dLbl>
              <c:idx val="10"/>
              <c:delete val="1"/>
              <c:extLst>
                <c:ext xmlns:c15="http://schemas.microsoft.com/office/drawing/2012/chart" uri="{CE6537A1-D6FC-4f65-9D91-7224C49458BB}"/>
                <c:ext xmlns:c16="http://schemas.microsoft.com/office/drawing/2014/chart" uri="{C3380CC4-5D6E-409C-BE32-E72D297353CC}">
                  <c16:uniqueId val="{00000019-E859-4E76-B16F-46405E1CBBDA}"/>
                </c:ext>
              </c:extLst>
            </c:dLbl>
            <c:dLbl>
              <c:idx val="11"/>
              <c:delete val="1"/>
              <c:extLst>
                <c:ext xmlns:c15="http://schemas.microsoft.com/office/drawing/2012/chart" uri="{CE6537A1-D6FC-4f65-9D91-7224C49458BB}"/>
                <c:ext xmlns:c16="http://schemas.microsoft.com/office/drawing/2014/chart" uri="{C3380CC4-5D6E-409C-BE32-E72D297353CC}">
                  <c16:uniqueId val="{0000001A-E859-4E76-B16F-46405E1CBBD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1B-E859-4E76-B16F-46405E1CBBDA}"/>
            </c:ext>
          </c:extLst>
        </c:ser>
        <c:dLbls>
          <c:showLegendKey val="0"/>
          <c:showVal val="0"/>
          <c:showCatName val="0"/>
          <c:showSerName val="0"/>
          <c:showPercent val="0"/>
          <c:showBubbleSize val="0"/>
        </c:dLbls>
        <c:gapWidth val="60"/>
        <c:axId val="1756078512"/>
        <c:axId val="1"/>
      </c:barChart>
      <c:catAx>
        <c:axId val="1756078512"/>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756078512"/>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v>#BEZUG!</c:v>
          </c:tx>
          <c:spPr>
            <a:solidFill>
              <a:srgbClr val="00FF00"/>
            </a:solidFill>
            <a:ln w="12700">
              <a:solidFill>
                <a:srgbClr val="000000"/>
              </a:solidFill>
              <a:prstDash val="solid"/>
            </a:ln>
          </c:spPr>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4315-40B1-BEB8-7D16EBF65C4B}"/>
            </c:ext>
          </c:extLst>
        </c:ser>
        <c:dLbls>
          <c:showLegendKey val="0"/>
          <c:showVal val="0"/>
          <c:showCatName val="0"/>
          <c:showSerName val="0"/>
          <c:showPercent val="0"/>
          <c:showBubbleSize val="0"/>
        </c:dLbls>
        <c:axId val="1756074768"/>
        <c:axId val="1"/>
      </c:areaChart>
      <c:barChart>
        <c:barDir val="col"/>
        <c:grouping val="clustered"/>
        <c:varyColors val="0"/>
        <c:ser>
          <c:idx val="0"/>
          <c:order val="0"/>
          <c:tx>
            <c:v>#BEZUG!</c:v>
          </c:tx>
          <c:spPr>
            <a:solidFill>
              <a:srgbClr val="8080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4315-40B1-BEB8-7D16EBF65C4B}"/>
            </c:ext>
          </c:extLst>
        </c:ser>
        <c:ser>
          <c:idx val="1"/>
          <c:order val="1"/>
          <c:tx>
            <c:v>#BEZUG!</c:v>
          </c:tx>
          <c:spPr>
            <a:solidFill>
              <a:srgbClr val="FF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4315-40B1-BEB8-7D16EBF65C4B}"/>
            </c:ext>
          </c:extLst>
        </c:ser>
        <c:dLbls>
          <c:showLegendKey val="0"/>
          <c:showVal val="0"/>
          <c:showCatName val="0"/>
          <c:showSerName val="0"/>
          <c:showPercent val="0"/>
          <c:showBubbleSize val="0"/>
        </c:dLbls>
        <c:gapWidth val="30"/>
        <c:axId val="1756074768"/>
        <c:axId val="1"/>
      </c:barChart>
      <c:catAx>
        <c:axId val="175607476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75607476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CH" sz="1200" b="1" i="0" baseline="0">
                <a:latin typeface="Calibri" pitchFamily="34" charset="0"/>
              </a:rPr>
              <a:t>2. Jahr  (mit Factoring)</a:t>
            </a:r>
          </a:p>
        </c:rich>
      </c:tx>
      <c:overlay val="0"/>
    </c:title>
    <c:autoTitleDeleted val="0"/>
    <c:plotArea>
      <c:layout/>
      <c:areaChart>
        <c:grouping val="stacked"/>
        <c:varyColors val="0"/>
        <c:ser>
          <c:idx val="2"/>
          <c:order val="2"/>
          <c:tx>
            <c:strRef>
              <c:f>'2. Jahr-Finanzplan'!$A$60</c:f>
              <c:strCache>
                <c:ptCount val="1"/>
                <c:pt idx="0">
                  <c:v>Saldo Bank</c:v>
                </c:pt>
              </c:strCache>
            </c:strRef>
          </c:tx>
          <c:spPr>
            <a:solidFill>
              <a:srgbClr val="00FF00"/>
            </a:solidFill>
            <a:ln w="12700">
              <a:solidFill>
                <a:srgbClr val="000000"/>
              </a:solidFill>
              <a:prstDash val="solid"/>
            </a:ln>
          </c:spPr>
          <c:val>
            <c:numRef>
              <c:f>'2. Jahr-Finanzplan'!$C$60:$N$60</c:f>
              <c:numCache>
                <c:formatCode>#,##0</c:formatCode>
                <c:ptCount val="12"/>
                <c:pt idx="0">
                  <c:v>401520.02185083355</c:v>
                </c:pt>
                <c:pt idx="1">
                  <c:v>396243.86493416695</c:v>
                </c:pt>
                <c:pt idx="2">
                  <c:v>445494.7186750003</c:v>
                </c:pt>
                <c:pt idx="3">
                  <c:v>448159.7798283337</c:v>
                </c:pt>
                <c:pt idx="4">
                  <c:v>456417.80031166715</c:v>
                </c:pt>
                <c:pt idx="5">
                  <c:v>532483.64014500065</c:v>
                </c:pt>
                <c:pt idx="6">
                  <c:v>550636.92387833411</c:v>
                </c:pt>
                <c:pt idx="7">
                  <c:v>551426.15361166757</c:v>
                </c:pt>
                <c:pt idx="8">
                  <c:v>638878.50544500095</c:v>
                </c:pt>
                <c:pt idx="9">
                  <c:v>664549.97192833445</c:v>
                </c:pt>
                <c:pt idx="10">
                  <c:v>677067.89241166785</c:v>
                </c:pt>
                <c:pt idx="11">
                  <c:v>751705.82514000125</c:v>
                </c:pt>
              </c:numCache>
            </c:numRef>
          </c:val>
          <c:extLst>
            <c:ext xmlns:c16="http://schemas.microsoft.com/office/drawing/2014/chart" uri="{C3380CC4-5D6E-409C-BE32-E72D297353CC}">
              <c16:uniqueId val="{00000000-97BC-47FC-8991-0BB929EFDAB9}"/>
            </c:ext>
          </c:extLst>
        </c:ser>
        <c:dLbls>
          <c:showLegendKey val="0"/>
          <c:showVal val="0"/>
          <c:showCatName val="0"/>
          <c:showSerName val="0"/>
          <c:showPercent val="0"/>
          <c:showBubbleSize val="0"/>
        </c:dLbls>
        <c:axId val="1756081424"/>
        <c:axId val="1"/>
      </c:areaChart>
      <c:barChart>
        <c:barDir val="col"/>
        <c:grouping val="clustered"/>
        <c:varyColors val="0"/>
        <c:ser>
          <c:idx val="0"/>
          <c:order val="0"/>
          <c:tx>
            <c:strRef>
              <c:f>'2. Jahr-Finanzplan'!$A$59</c:f>
              <c:strCache>
                <c:ptCount val="1"/>
                <c:pt idx="0">
                  <c:v>Nettogewinn</c:v>
                </c:pt>
              </c:strCache>
            </c:strRef>
          </c:tx>
          <c:spPr>
            <a:solidFill>
              <a:srgbClr val="8080FF"/>
            </a:solidFill>
            <a:ln w="12700">
              <a:solidFill>
                <a:srgbClr val="000000"/>
              </a:solidFill>
              <a:prstDash val="solid"/>
            </a:ln>
          </c:spPr>
          <c:invertIfNegative val="0"/>
          <c:val>
            <c:numRef>
              <c:f>'2. Jahr-Finanzplan'!$C$59:$N$59</c:f>
              <c:numCache>
                <c:formatCode>_ * #,##0_ ;_ * \-#,##0_ ;_ * "-"??_ ;_ @_ </c:formatCode>
                <c:ptCount val="12"/>
                <c:pt idx="0">
                  <c:v>11246.71045</c:v>
                </c:pt>
                <c:pt idx="1">
                  <c:v>13508.160749999999</c:v>
                </c:pt>
                <c:pt idx="2">
                  <c:v>22640.839907499998</c:v>
                </c:pt>
                <c:pt idx="3">
                  <c:v>15123.539819999998</c:v>
                </c:pt>
                <c:pt idx="4">
                  <c:v>26613.357649999998</c:v>
                </c:pt>
                <c:pt idx="5">
                  <c:v>46126.4395</c:v>
                </c:pt>
                <c:pt idx="6">
                  <c:v>22619.500400000001</c:v>
                </c:pt>
                <c:pt idx="7">
                  <c:v>16873.936400000002</c:v>
                </c:pt>
                <c:pt idx="8">
                  <c:v>49572.003499999999</c:v>
                </c:pt>
                <c:pt idx="9">
                  <c:v>28202.583149999999</c:v>
                </c:pt>
                <c:pt idx="10">
                  <c:v>29160.67715</c:v>
                </c:pt>
                <c:pt idx="11">
                  <c:v>32034.216394999978</c:v>
                </c:pt>
              </c:numCache>
            </c:numRef>
          </c:val>
          <c:extLst>
            <c:ext xmlns:c16="http://schemas.microsoft.com/office/drawing/2014/chart" uri="{C3380CC4-5D6E-409C-BE32-E72D297353CC}">
              <c16:uniqueId val="{00000001-97BC-47FC-8991-0BB929EFDAB9}"/>
            </c:ext>
          </c:extLst>
        </c:ser>
        <c:ser>
          <c:idx val="1"/>
          <c:order val="1"/>
          <c:tx>
            <c:strRef>
              <c:f>'2. Jahr-Finanzplan'!$A$58</c:f>
              <c:strCache>
                <c:ptCount val="1"/>
                <c:pt idx="0">
                  <c:v>Total Umsatz (ohne MWSt)</c:v>
                </c:pt>
              </c:strCache>
            </c:strRef>
          </c:tx>
          <c:spPr>
            <a:solidFill>
              <a:srgbClr val="FF0000"/>
            </a:solidFill>
            <a:ln w="12700">
              <a:solidFill>
                <a:srgbClr val="000000"/>
              </a:solidFill>
              <a:prstDash val="solid"/>
            </a:ln>
          </c:spPr>
          <c:invertIfNegative val="0"/>
          <c:val>
            <c:numRef>
              <c:f>'2. Jahr-Finanzplan'!$C$58:$N$58</c:f>
              <c:numCache>
                <c:formatCode>_ * #,##0_ ;_ * \-#,##0_ ;_ * "-"??_ ;_ @_ </c:formatCode>
                <c:ptCount val="12"/>
                <c:pt idx="0">
                  <c:v>213675</c:v>
                </c:pt>
                <c:pt idx="1">
                  <c:v>221125</c:v>
                </c:pt>
                <c:pt idx="2">
                  <c:v>261661.25</c:v>
                </c:pt>
                <c:pt idx="3">
                  <c:v>235530</c:v>
                </c:pt>
                <c:pt idx="4">
                  <c:v>252475</c:v>
                </c:pt>
                <c:pt idx="5">
                  <c:v>351750</c:v>
                </c:pt>
                <c:pt idx="6">
                  <c:v>276600</c:v>
                </c:pt>
                <c:pt idx="7">
                  <c:v>270600</c:v>
                </c:pt>
                <c:pt idx="8">
                  <c:v>357750</c:v>
                </c:pt>
                <c:pt idx="9">
                  <c:v>310725</c:v>
                </c:pt>
                <c:pt idx="10">
                  <c:v>311725</c:v>
                </c:pt>
                <c:pt idx="11">
                  <c:v>343392.5</c:v>
                </c:pt>
              </c:numCache>
            </c:numRef>
          </c:val>
          <c:extLst>
            <c:ext xmlns:c16="http://schemas.microsoft.com/office/drawing/2014/chart" uri="{C3380CC4-5D6E-409C-BE32-E72D297353CC}">
              <c16:uniqueId val="{00000002-97BC-47FC-8991-0BB929EFDAB9}"/>
            </c:ext>
          </c:extLst>
        </c:ser>
        <c:dLbls>
          <c:showLegendKey val="0"/>
          <c:showVal val="0"/>
          <c:showCatName val="0"/>
          <c:showSerName val="0"/>
          <c:showPercent val="0"/>
          <c:showBubbleSize val="0"/>
        </c:dLbls>
        <c:gapWidth val="75"/>
        <c:overlap val="-25"/>
        <c:axId val="1756081424"/>
        <c:axId val="1"/>
      </c:barChart>
      <c:catAx>
        <c:axId val="1756081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1"/>
        <c:majorTickMark val="none"/>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de-DE"/>
          </a:p>
        </c:txPr>
        <c:crossAx val="1756081424"/>
        <c:crosses val="autoZero"/>
        <c:crossBetween val="between"/>
      </c:valAx>
      <c:spPr>
        <a:solidFill>
          <a:srgbClr val="C0C0C0"/>
        </a:solidFill>
        <a:ln w="12700">
          <a:solidFill>
            <a:srgbClr val="808080"/>
          </a:solidFill>
          <a:prstDash val="solid"/>
        </a:ln>
      </c:spPr>
    </c:plotArea>
    <c:legend>
      <c:legendPos val="r"/>
      <c:layout>
        <c:manualLayout>
          <c:xMode val="edge"/>
          <c:yMode val="edge"/>
          <c:x val="0.26227795193312436"/>
          <c:y val="0.94745762711864412"/>
          <c:w val="0.45715778474399166"/>
          <c:h val="3.7288135593220341E-2"/>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0EC2-428E-BEEF-8A1192330F8C}"/>
            </c:ext>
          </c:extLst>
        </c:ser>
        <c:dLbls>
          <c:showLegendKey val="0"/>
          <c:showVal val="0"/>
          <c:showCatName val="0"/>
          <c:showSerName val="0"/>
          <c:showPercent val="0"/>
          <c:showBubbleSize val="0"/>
        </c:dLbls>
        <c:axId val="1809669072"/>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EC2-428E-BEEF-8A1192330F8C}"/>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0EC2-428E-BEEF-8A1192330F8C}"/>
            </c:ext>
          </c:extLst>
        </c:ser>
        <c:dLbls>
          <c:showLegendKey val="0"/>
          <c:showVal val="0"/>
          <c:showCatName val="0"/>
          <c:showSerName val="0"/>
          <c:showPercent val="0"/>
          <c:showBubbleSize val="0"/>
        </c:dLbls>
        <c:gapWidth val="30"/>
        <c:axId val="1809669072"/>
        <c:axId val="1"/>
      </c:barChart>
      <c:catAx>
        <c:axId val="18096690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80966907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tabColor rgb="FF92D050"/>
  </sheetPr>
  <sheetViews>
    <sheetView zoomScale="75" workbookViewId="0"/>
  </sheetViews>
  <sheetProtection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theme="9" tint="0.59999389629810485"/>
  </sheetPr>
  <sheetViews>
    <sheetView zoomScale="75" workbookViewId="0"/>
  </sheetViews>
  <sheetProtection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image" Target="../media/image4.jpeg"/><Relationship Id="rId4" Type="http://schemas.openxmlformats.org/officeDocument/2006/relationships/chart" Target="../charts/chart65.xml"/><Relationship Id="rId9" Type="http://schemas.openxmlformats.org/officeDocument/2006/relationships/chart" Target="../charts/chart7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image" Target="../media/image3.jpeg"/><Relationship Id="rId4" Type="http://schemas.openxmlformats.org/officeDocument/2006/relationships/chart" Target="../charts/chart74.xml"/><Relationship Id="rId9" Type="http://schemas.openxmlformats.org/officeDocument/2006/relationships/chart" Target="../charts/chart7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82.xml"/><Relationship Id="rId7" Type="http://schemas.openxmlformats.org/officeDocument/2006/relationships/image" Target="../media/image3.jpeg"/><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image" Target="../media/image3.jpeg"/><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image" Target="../media/image4.jpeg"/><Relationship Id="rId4" Type="http://schemas.openxmlformats.org/officeDocument/2006/relationships/chart" Target="../charts/chart22.xml"/><Relationship Id="rId9"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image" Target="../media/image3.jpeg"/><Relationship Id="rId4" Type="http://schemas.openxmlformats.org/officeDocument/2006/relationships/chart" Target="../charts/chart31.xml"/><Relationship Id="rId9"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image" Target="../media/image3.jpe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image" Target="../media/image3.jpeg"/><Relationship Id="rId4" Type="http://schemas.openxmlformats.org/officeDocument/2006/relationships/chart" Target="../charts/chart47.xml"/><Relationship Id="rId9" Type="http://schemas.openxmlformats.org/officeDocument/2006/relationships/chart" Target="../charts/chart5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10" Type="http://schemas.openxmlformats.org/officeDocument/2006/relationships/image" Target="../media/image3.jpeg"/><Relationship Id="rId4" Type="http://schemas.openxmlformats.org/officeDocument/2006/relationships/chart" Target="../charts/chart56.xml"/><Relationship Id="rId9"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twoCellAnchor editAs="oneCell">
    <xdr:from>
      <xdr:col>26</xdr:col>
      <xdr:colOff>4752975</xdr:colOff>
      <xdr:row>0</xdr:row>
      <xdr:rowOff>57150</xdr:rowOff>
    </xdr:from>
    <xdr:to>
      <xdr:col>26</xdr:col>
      <xdr:colOff>0</xdr:colOff>
      <xdr:row>1</xdr:row>
      <xdr:rowOff>19050</xdr:rowOff>
    </xdr:to>
    <xdr:pic>
      <xdr:nvPicPr>
        <xdr:cNvPr id="4128098" name="Picture 1027" descr="Realisator_logo">
          <a:extLst>
            <a:ext uri="{FF2B5EF4-FFF2-40B4-BE49-F238E27FC236}">
              <a16:creationId xmlns:a16="http://schemas.microsoft.com/office/drawing/2014/main" id="{E37A4FD0-DF47-4CBF-91E6-E31F351D5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0</xdr:row>
      <xdr:rowOff>57150</xdr:rowOff>
    </xdr:from>
    <xdr:to>
      <xdr:col>27</xdr:col>
      <xdr:colOff>4752975</xdr:colOff>
      <xdr:row>1</xdr:row>
      <xdr:rowOff>19050</xdr:rowOff>
    </xdr:to>
    <xdr:pic>
      <xdr:nvPicPr>
        <xdr:cNvPr id="4128099" name="Picture 1027" descr="Realisator_logo">
          <a:extLst>
            <a:ext uri="{FF2B5EF4-FFF2-40B4-BE49-F238E27FC236}">
              <a16:creationId xmlns:a16="http://schemas.microsoft.com/office/drawing/2014/main" id="{11D77568-2D2A-4809-9FAD-53683C5E1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0</xdr:row>
      <xdr:rowOff>57150</xdr:rowOff>
    </xdr:from>
    <xdr:to>
      <xdr:col>27</xdr:col>
      <xdr:colOff>4752975</xdr:colOff>
      <xdr:row>1</xdr:row>
      <xdr:rowOff>19050</xdr:rowOff>
    </xdr:to>
    <xdr:pic>
      <xdr:nvPicPr>
        <xdr:cNvPr id="4128100" name="Picture 1027" descr="Realisator_logo">
          <a:extLst>
            <a:ext uri="{FF2B5EF4-FFF2-40B4-BE49-F238E27FC236}">
              <a16:creationId xmlns:a16="http://schemas.microsoft.com/office/drawing/2014/main" id="{E0E01CAA-736F-4B31-BDE5-972416971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0</xdr:row>
      <xdr:rowOff>76200</xdr:rowOff>
    </xdr:from>
    <xdr:to>
      <xdr:col>1</xdr:col>
      <xdr:colOff>1600200</xdr:colOff>
      <xdr:row>1</xdr:row>
      <xdr:rowOff>171450</xdr:rowOff>
    </xdr:to>
    <xdr:pic>
      <xdr:nvPicPr>
        <xdr:cNvPr id="4128101" name="Grafik 1">
          <a:extLst>
            <a:ext uri="{FF2B5EF4-FFF2-40B4-BE49-F238E27FC236}">
              <a16:creationId xmlns:a16="http://schemas.microsoft.com/office/drawing/2014/main" id="{46B32EC8-947E-44B3-8BA7-442FBC780C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0" y="76200"/>
          <a:ext cx="1095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27105" name="Chart 1">
          <a:extLst>
            <a:ext uri="{FF2B5EF4-FFF2-40B4-BE49-F238E27FC236}">
              <a16:creationId xmlns:a16="http://schemas.microsoft.com/office/drawing/2014/main" id="{B694E88F-877D-4E10-B67D-8B2C72045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27106" name="Chart 2">
          <a:extLst>
            <a:ext uri="{FF2B5EF4-FFF2-40B4-BE49-F238E27FC236}">
              <a16:creationId xmlns:a16="http://schemas.microsoft.com/office/drawing/2014/main" id="{9300626C-1097-4F1A-8262-D0281DBE5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27107" name="Chart 3">
          <a:extLst>
            <a:ext uri="{FF2B5EF4-FFF2-40B4-BE49-F238E27FC236}">
              <a16:creationId xmlns:a16="http://schemas.microsoft.com/office/drawing/2014/main" id="{C7AF52DB-5AF7-4A12-953C-5E1797E52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27108" name="Chart 1">
          <a:extLst>
            <a:ext uri="{FF2B5EF4-FFF2-40B4-BE49-F238E27FC236}">
              <a16:creationId xmlns:a16="http://schemas.microsoft.com/office/drawing/2014/main" id="{FE4D98D8-3B5B-4A66-A24C-9BD278C32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27109" name="Chart 2">
          <a:extLst>
            <a:ext uri="{FF2B5EF4-FFF2-40B4-BE49-F238E27FC236}">
              <a16:creationId xmlns:a16="http://schemas.microsoft.com/office/drawing/2014/main" id="{A5DBFE8E-063C-454F-9DE4-CE1A19268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27110" name="Chart 3">
          <a:extLst>
            <a:ext uri="{FF2B5EF4-FFF2-40B4-BE49-F238E27FC236}">
              <a16:creationId xmlns:a16="http://schemas.microsoft.com/office/drawing/2014/main" id="{220A87C4-3F61-40C3-956A-C3E5B6ABF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27111" name="Chart 1">
          <a:extLst>
            <a:ext uri="{FF2B5EF4-FFF2-40B4-BE49-F238E27FC236}">
              <a16:creationId xmlns:a16="http://schemas.microsoft.com/office/drawing/2014/main" id="{B9D2557B-CF33-401C-820D-F59BCD505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27112" name="Chart 2">
          <a:extLst>
            <a:ext uri="{FF2B5EF4-FFF2-40B4-BE49-F238E27FC236}">
              <a16:creationId xmlns:a16="http://schemas.microsoft.com/office/drawing/2014/main" id="{06E7FEAF-7E55-4A9E-9CDC-692E11973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27113" name="Chart 3">
          <a:extLst>
            <a:ext uri="{FF2B5EF4-FFF2-40B4-BE49-F238E27FC236}">
              <a16:creationId xmlns:a16="http://schemas.microsoft.com/office/drawing/2014/main" id="{575BA391-A4E2-4E1B-83D5-734B7B974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16</xdr:col>
      <xdr:colOff>0</xdr:colOff>
      <xdr:row>1</xdr:row>
      <xdr:rowOff>19050</xdr:rowOff>
    </xdr:to>
    <xdr:pic>
      <xdr:nvPicPr>
        <xdr:cNvPr id="4627114" name="Grafik 11">
          <a:extLst>
            <a:ext uri="{FF2B5EF4-FFF2-40B4-BE49-F238E27FC236}">
              <a16:creationId xmlns:a16="http://schemas.microsoft.com/office/drawing/2014/main" id="{93CFC84A-037F-4DA8-974D-3D9282E2C60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34400" y="28575"/>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219075</xdr:colOff>
      <xdr:row>49</xdr:row>
      <xdr:rowOff>0</xdr:rowOff>
    </xdr:from>
    <xdr:to>
      <xdr:col>16</xdr:col>
      <xdr:colOff>0</xdr:colOff>
      <xdr:row>49</xdr:row>
      <xdr:rowOff>0</xdr:rowOff>
    </xdr:to>
    <xdr:graphicFrame macro="">
      <xdr:nvGraphicFramePr>
        <xdr:cNvPr id="4608667" name="Chart 1">
          <a:extLst>
            <a:ext uri="{FF2B5EF4-FFF2-40B4-BE49-F238E27FC236}">
              <a16:creationId xmlns:a16="http://schemas.microsoft.com/office/drawing/2014/main" id="{D44CB98B-6B32-47EB-B408-71D3372E0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16</xdr:col>
      <xdr:colOff>0</xdr:colOff>
      <xdr:row>49</xdr:row>
      <xdr:rowOff>0</xdr:rowOff>
    </xdr:to>
    <xdr:graphicFrame macro="">
      <xdr:nvGraphicFramePr>
        <xdr:cNvPr id="4608668" name="Chart 2">
          <a:extLst>
            <a:ext uri="{FF2B5EF4-FFF2-40B4-BE49-F238E27FC236}">
              <a16:creationId xmlns:a16="http://schemas.microsoft.com/office/drawing/2014/main" id="{6F56A70C-3AFB-4C24-8F6B-2197589BF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49</xdr:row>
      <xdr:rowOff>0</xdr:rowOff>
    </xdr:from>
    <xdr:to>
      <xdr:col>15</xdr:col>
      <xdr:colOff>638175</xdr:colOff>
      <xdr:row>49</xdr:row>
      <xdr:rowOff>0</xdr:rowOff>
    </xdr:to>
    <xdr:graphicFrame macro="">
      <xdr:nvGraphicFramePr>
        <xdr:cNvPr id="4608669" name="Chart 5">
          <a:extLst>
            <a:ext uri="{FF2B5EF4-FFF2-40B4-BE49-F238E27FC236}">
              <a16:creationId xmlns:a16="http://schemas.microsoft.com/office/drawing/2014/main" id="{4FE88EEC-2087-414A-808C-0E0DF908A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08670" name="Chart 1">
          <a:extLst>
            <a:ext uri="{FF2B5EF4-FFF2-40B4-BE49-F238E27FC236}">
              <a16:creationId xmlns:a16="http://schemas.microsoft.com/office/drawing/2014/main" id="{583A979D-CBDD-4403-8DF4-DDB3E6A2A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08671" name="Chart 2">
          <a:extLst>
            <a:ext uri="{FF2B5EF4-FFF2-40B4-BE49-F238E27FC236}">
              <a16:creationId xmlns:a16="http://schemas.microsoft.com/office/drawing/2014/main" id="{BD23487D-CC02-4D52-9946-D77307DD5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08672" name="Chart 3">
          <a:extLst>
            <a:ext uri="{FF2B5EF4-FFF2-40B4-BE49-F238E27FC236}">
              <a16:creationId xmlns:a16="http://schemas.microsoft.com/office/drawing/2014/main" id="{602355FB-D3E4-4D8A-8AB4-61531D8C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219075</xdr:colOff>
      <xdr:row>20</xdr:row>
      <xdr:rowOff>0</xdr:rowOff>
    </xdr:from>
    <xdr:to>
      <xdr:col>61</xdr:col>
      <xdr:colOff>0</xdr:colOff>
      <xdr:row>20</xdr:row>
      <xdr:rowOff>0</xdr:rowOff>
    </xdr:to>
    <xdr:graphicFrame macro="">
      <xdr:nvGraphicFramePr>
        <xdr:cNvPr id="4608673" name="Chart 1">
          <a:extLst>
            <a:ext uri="{FF2B5EF4-FFF2-40B4-BE49-F238E27FC236}">
              <a16:creationId xmlns:a16="http://schemas.microsoft.com/office/drawing/2014/main" id="{DF1890D2-1C05-4F39-95B6-0FB4A875D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20</xdr:row>
      <xdr:rowOff>0</xdr:rowOff>
    </xdr:from>
    <xdr:to>
      <xdr:col>61</xdr:col>
      <xdr:colOff>0</xdr:colOff>
      <xdr:row>20</xdr:row>
      <xdr:rowOff>0</xdr:rowOff>
    </xdr:to>
    <xdr:graphicFrame macro="">
      <xdr:nvGraphicFramePr>
        <xdr:cNvPr id="4608674" name="Chart 2">
          <a:extLst>
            <a:ext uri="{FF2B5EF4-FFF2-40B4-BE49-F238E27FC236}">
              <a16:creationId xmlns:a16="http://schemas.microsoft.com/office/drawing/2014/main" id="{E3AFCBD6-E4BB-4599-A8F5-D3094D0CF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266700</xdr:colOff>
      <xdr:row>20</xdr:row>
      <xdr:rowOff>0</xdr:rowOff>
    </xdr:from>
    <xdr:to>
      <xdr:col>60</xdr:col>
      <xdr:colOff>638175</xdr:colOff>
      <xdr:row>20</xdr:row>
      <xdr:rowOff>0</xdr:rowOff>
    </xdr:to>
    <xdr:graphicFrame macro="">
      <xdr:nvGraphicFramePr>
        <xdr:cNvPr id="4608675" name="Chart 3">
          <a:extLst>
            <a:ext uri="{FF2B5EF4-FFF2-40B4-BE49-F238E27FC236}">
              <a16:creationId xmlns:a16="http://schemas.microsoft.com/office/drawing/2014/main" id="{50372E3A-ADAB-412F-9C9D-6F400D53E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171450</xdr:colOff>
      <xdr:row>0</xdr:row>
      <xdr:rowOff>28575</xdr:rowOff>
    </xdr:from>
    <xdr:to>
      <xdr:col>15</xdr:col>
      <xdr:colOff>495300</xdr:colOff>
      <xdr:row>1</xdr:row>
      <xdr:rowOff>19050</xdr:rowOff>
    </xdr:to>
    <xdr:pic>
      <xdr:nvPicPr>
        <xdr:cNvPr id="4608676" name="Grafik 11">
          <a:extLst>
            <a:ext uri="{FF2B5EF4-FFF2-40B4-BE49-F238E27FC236}">
              <a16:creationId xmlns:a16="http://schemas.microsoft.com/office/drawing/2014/main" id="{7C0ECBDA-BFCB-4C33-AA13-4CB8785D796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8677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219075</xdr:colOff>
      <xdr:row>6</xdr:row>
      <xdr:rowOff>0</xdr:rowOff>
    </xdr:from>
    <xdr:to>
      <xdr:col>15</xdr:col>
      <xdr:colOff>0</xdr:colOff>
      <xdr:row>6</xdr:row>
      <xdr:rowOff>0</xdr:rowOff>
    </xdr:to>
    <xdr:graphicFrame macro="">
      <xdr:nvGraphicFramePr>
        <xdr:cNvPr id="4643636" name="Chart 1">
          <a:extLst>
            <a:ext uri="{FF2B5EF4-FFF2-40B4-BE49-F238E27FC236}">
              <a16:creationId xmlns:a16="http://schemas.microsoft.com/office/drawing/2014/main" id="{29B448ED-115F-4030-AC1A-2F437AB6D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4643637" name="Chart 2">
          <a:extLst>
            <a:ext uri="{FF2B5EF4-FFF2-40B4-BE49-F238E27FC236}">
              <a16:creationId xmlns:a16="http://schemas.microsoft.com/office/drawing/2014/main" id="{43E9E216-CD65-4F1B-BA98-FF9573E67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4643638" name="Chart 3">
          <a:extLst>
            <a:ext uri="{FF2B5EF4-FFF2-40B4-BE49-F238E27FC236}">
              <a16:creationId xmlns:a16="http://schemas.microsoft.com/office/drawing/2014/main" id="{22A03908-4CB0-40C1-B428-5ED3D657E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6</xdr:row>
      <xdr:rowOff>0</xdr:rowOff>
    </xdr:from>
    <xdr:to>
      <xdr:col>15</xdr:col>
      <xdr:colOff>0</xdr:colOff>
      <xdr:row>6</xdr:row>
      <xdr:rowOff>0</xdr:rowOff>
    </xdr:to>
    <xdr:graphicFrame macro="">
      <xdr:nvGraphicFramePr>
        <xdr:cNvPr id="4643639" name="Chart 5">
          <a:extLst>
            <a:ext uri="{FF2B5EF4-FFF2-40B4-BE49-F238E27FC236}">
              <a16:creationId xmlns:a16="http://schemas.microsoft.com/office/drawing/2014/main" id="{E1DFFBC6-8C75-4762-9058-3F6954802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4643640" name="Chart 6">
          <a:extLst>
            <a:ext uri="{FF2B5EF4-FFF2-40B4-BE49-F238E27FC236}">
              <a16:creationId xmlns:a16="http://schemas.microsoft.com/office/drawing/2014/main" id="{33C1FFF2-20E9-4D8F-9B82-34A4C3559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4643641" name="Chart 7">
          <a:extLst>
            <a:ext uri="{FF2B5EF4-FFF2-40B4-BE49-F238E27FC236}">
              <a16:creationId xmlns:a16="http://schemas.microsoft.com/office/drawing/2014/main" id="{E540FD87-1CAB-4FA4-8A03-3F69A298A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342900</xdr:colOff>
      <xdr:row>0</xdr:row>
      <xdr:rowOff>28575</xdr:rowOff>
    </xdr:from>
    <xdr:to>
      <xdr:col>15</xdr:col>
      <xdr:colOff>0</xdr:colOff>
      <xdr:row>1</xdr:row>
      <xdr:rowOff>19050</xdr:rowOff>
    </xdr:to>
    <xdr:pic>
      <xdr:nvPicPr>
        <xdr:cNvPr id="4643642" name="Grafik 8">
          <a:extLst>
            <a:ext uri="{FF2B5EF4-FFF2-40B4-BE49-F238E27FC236}">
              <a16:creationId xmlns:a16="http://schemas.microsoft.com/office/drawing/2014/main" id="{F5986E17-C529-40CC-937D-ABCA6AC1F5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726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115425" cy="5619750"/>
    <xdr:graphicFrame macro="">
      <xdr:nvGraphicFramePr>
        <xdr:cNvPr id="2" name="Diagramm 1">
          <a:extLst>
            <a:ext uri="{FF2B5EF4-FFF2-40B4-BE49-F238E27FC236}">
              <a16:creationId xmlns:a16="http://schemas.microsoft.com/office/drawing/2014/main" id="{D9BC1691-97A1-42D0-8C4E-B3906333E9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31260" name="Chart 1">
          <a:extLst>
            <a:ext uri="{FF2B5EF4-FFF2-40B4-BE49-F238E27FC236}">
              <a16:creationId xmlns:a16="http://schemas.microsoft.com/office/drawing/2014/main" id="{4306BD2D-64F7-4557-AB17-36C31642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31261" name="Chart 2">
          <a:extLst>
            <a:ext uri="{FF2B5EF4-FFF2-40B4-BE49-F238E27FC236}">
              <a16:creationId xmlns:a16="http://schemas.microsoft.com/office/drawing/2014/main" id="{B84CDCDF-F687-4856-9B8A-2BE4C333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31262" name="Chart 3">
          <a:extLst>
            <a:ext uri="{FF2B5EF4-FFF2-40B4-BE49-F238E27FC236}">
              <a16:creationId xmlns:a16="http://schemas.microsoft.com/office/drawing/2014/main" id="{F2CFA11F-D2B3-4E88-BC89-770FFA8CA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31263" name="Chart 1">
          <a:extLst>
            <a:ext uri="{FF2B5EF4-FFF2-40B4-BE49-F238E27FC236}">
              <a16:creationId xmlns:a16="http://schemas.microsoft.com/office/drawing/2014/main" id="{736250F5-F403-4975-B1AC-5604F0A0D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31264" name="Chart 2">
          <a:extLst>
            <a:ext uri="{FF2B5EF4-FFF2-40B4-BE49-F238E27FC236}">
              <a16:creationId xmlns:a16="http://schemas.microsoft.com/office/drawing/2014/main" id="{055D9A6B-6D28-45AF-8BE5-32A75659A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31265" name="Chart 3">
          <a:extLst>
            <a:ext uri="{FF2B5EF4-FFF2-40B4-BE49-F238E27FC236}">
              <a16:creationId xmlns:a16="http://schemas.microsoft.com/office/drawing/2014/main" id="{E869D9FA-689D-4E7F-ACCD-F58A17DA3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31266" name="Chart 1">
          <a:extLst>
            <a:ext uri="{FF2B5EF4-FFF2-40B4-BE49-F238E27FC236}">
              <a16:creationId xmlns:a16="http://schemas.microsoft.com/office/drawing/2014/main" id="{E9867579-4DE6-43AB-880D-1588A34D5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31267" name="Chart 2">
          <a:extLst>
            <a:ext uri="{FF2B5EF4-FFF2-40B4-BE49-F238E27FC236}">
              <a16:creationId xmlns:a16="http://schemas.microsoft.com/office/drawing/2014/main" id="{448C3D60-4CF3-464D-937C-386DE816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31268" name="Chart 3">
          <a:extLst>
            <a:ext uri="{FF2B5EF4-FFF2-40B4-BE49-F238E27FC236}">
              <a16:creationId xmlns:a16="http://schemas.microsoft.com/office/drawing/2014/main" id="{1A40EBAF-E450-48DC-91B1-7924984B4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257175</xdr:colOff>
      <xdr:row>0</xdr:row>
      <xdr:rowOff>28575</xdr:rowOff>
    </xdr:from>
    <xdr:to>
      <xdr:col>16</xdr:col>
      <xdr:colOff>0</xdr:colOff>
      <xdr:row>1</xdr:row>
      <xdr:rowOff>19050</xdr:rowOff>
    </xdr:to>
    <xdr:pic>
      <xdr:nvPicPr>
        <xdr:cNvPr id="9431269" name="Grafik 11">
          <a:extLst>
            <a:ext uri="{FF2B5EF4-FFF2-40B4-BE49-F238E27FC236}">
              <a16:creationId xmlns:a16="http://schemas.microsoft.com/office/drawing/2014/main" id="{24809C45-388F-4E1D-9B41-8BC8836F54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820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41500" name="Chart 1">
          <a:extLst>
            <a:ext uri="{FF2B5EF4-FFF2-40B4-BE49-F238E27FC236}">
              <a16:creationId xmlns:a16="http://schemas.microsoft.com/office/drawing/2014/main" id="{D652BD5B-D5B6-4215-8B42-38DADC19D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41501" name="Chart 2">
          <a:extLst>
            <a:ext uri="{FF2B5EF4-FFF2-40B4-BE49-F238E27FC236}">
              <a16:creationId xmlns:a16="http://schemas.microsoft.com/office/drawing/2014/main" id="{E57A96F1-93C6-4073-AE27-658C2F896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41502" name="Chart 3">
          <a:extLst>
            <a:ext uri="{FF2B5EF4-FFF2-40B4-BE49-F238E27FC236}">
              <a16:creationId xmlns:a16="http://schemas.microsoft.com/office/drawing/2014/main" id="{25571B79-8FE6-4D72-A59C-A32EC25AE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41503" name="Chart 1">
          <a:extLst>
            <a:ext uri="{FF2B5EF4-FFF2-40B4-BE49-F238E27FC236}">
              <a16:creationId xmlns:a16="http://schemas.microsoft.com/office/drawing/2014/main" id="{9F522B7F-7874-45DD-A815-868A14CE8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41504" name="Chart 2">
          <a:extLst>
            <a:ext uri="{FF2B5EF4-FFF2-40B4-BE49-F238E27FC236}">
              <a16:creationId xmlns:a16="http://schemas.microsoft.com/office/drawing/2014/main" id="{A676777F-8C6B-487D-8C9C-FDD97F9FF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41505" name="Chart 3">
          <a:extLst>
            <a:ext uri="{FF2B5EF4-FFF2-40B4-BE49-F238E27FC236}">
              <a16:creationId xmlns:a16="http://schemas.microsoft.com/office/drawing/2014/main" id="{9463B128-0336-418E-88CD-93F36FAF3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41506" name="Chart 1">
          <a:extLst>
            <a:ext uri="{FF2B5EF4-FFF2-40B4-BE49-F238E27FC236}">
              <a16:creationId xmlns:a16="http://schemas.microsoft.com/office/drawing/2014/main" id="{9C5376D4-B228-4149-B9F4-73716E5D2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41507" name="Chart 2">
          <a:extLst>
            <a:ext uri="{FF2B5EF4-FFF2-40B4-BE49-F238E27FC236}">
              <a16:creationId xmlns:a16="http://schemas.microsoft.com/office/drawing/2014/main" id="{23910156-270A-45FF-BC73-B64C816AB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41508" name="Chart 3">
          <a:extLst>
            <a:ext uri="{FF2B5EF4-FFF2-40B4-BE49-F238E27FC236}">
              <a16:creationId xmlns:a16="http://schemas.microsoft.com/office/drawing/2014/main" id="{4619A87C-3D0D-4CB6-9273-0C7B7CD1C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15</xdr:col>
      <xdr:colOff>552450</xdr:colOff>
      <xdr:row>1</xdr:row>
      <xdr:rowOff>19050</xdr:rowOff>
    </xdr:to>
    <xdr:pic>
      <xdr:nvPicPr>
        <xdr:cNvPr id="9441509" name="Grafik 11">
          <a:extLst>
            <a:ext uri="{FF2B5EF4-FFF2-40B4-BE49-F238E27FC236}">
              <a16:creationId xmlns:a16="http://schemas.microsoft.com/office/drawing/2014/main" id="{D74C0B55-5DCB-437C-BAE6-151B7C553B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439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51740" name="Chart 1">
          <a:extLst>
            <a:ext uri="{FF2B5EF4-FFF2-40B4-BE49-F238E27FC236}">
              <a16:creationId xmlns:a16="http://schemas.microsoft.com/office/drawing/2014/main" id="{921B09B9-3616-4064-B8A3-E653CDD96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51741" name="Chart 2">
          <a:extLst>
            <a:ext uri="{FF2B5EF4-FFF2-40B4-BE49-F238E27FC236}">
              <a16:creationId xmlns:a16="http://schemas.microsoft.com/office/drawing/2014/main" id="{A0260DAD-6EF6-4B89-B814-D412B13A4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51742" name="Chart 3">
          <a:extLst>
            <a:ext uri="{FF2B5EF4-FFF2-40B4-BE49-F238E27FC236}">
              <a16:creationId xmlns:a16="http://schemas.microsoft.com/office/drawing/2014/main" id="{AD21568D-9390-450F-AD5C-911FF70E2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51743" name="Chart 1">
          <a:extLst>
            <a:ext uri="{FF2B5EF4-FFF2-40B4-BE49-F238E27FC236}">
              <a16:creationId xmlns:a16="http://schemas.microsoft.com/office/drawing/2014/main" id="{8D4FE332-12EB-4E74-A955-9C1C58AB7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51744" name="Chart 2">
          <a:extLst>
            <a:ext uri="{FF2B5EF4-FFF2-40B4-BE49-F238E27FC236}">
              <a16:creationId xmlns:a16="http://schemas.microsoft.com/office/drawing/2014/main" id="{1F89A050-4AEC-467B-AACE-A62A9F7D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51745" name="Chart 3">
          <a:extLst>
            <a:ext uri="{FF2B5EF4-FFF2-40B4-BE49-F238E27FC236}">
              <a16:creationId xmlns:a16="http://schemas.microsoft.com/office/drawing/2014/main" id="{CD3CA19F-A664-4B31-A7F3-E1C440243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51746" name="Chart 1">
          <a:extLst>
            <a:ext uri="{FF2B5EF4-FFF2-40B4-BE49-F238E27FC236}">
              <a16:creationId xmlns:a16="http://schemas.microsoft.com/office/drawing/2014/main" id="{04825B81-2EB4-452B-86CD-277089EB0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51747" name="Chart 2">
          <a:extLst>
            <a:ext uri="{FF2B5EF4-FFF2-40B4-BE49-F238E27FC236}">
              <a16:creationId xmlns:a16="http://schemas.microsoft.com/office/drawing/2014/main" id="{C0D47C9F-883E-4EFF-A07C-F163BA9F3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51748" name="Chart 3">
          <a:extLst>
            <a:ext uri="{FF2B5EF4-FFF2-40B4-BE49-F238E27FC236}">
              <a16:creationId xmlns:a16="http://schemas.microsoft.com/office/drawing/2014/main" id="{920434F2-CC11-4189-B350-FBE66B3D5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16</xdr:col>
      <xdr:colOff>0</xdr:colOff>
      <xdr:row>1</xdr:row>
      <xdr:rowOff>19050</xdr:rowOff>
    </xdr:to>
    <xdr:pic>
      <xdr:nvPicPr>
        <xdr:cNvPr id="9451749" name="Grafik 11">
          <a:extLst>
            <a:ext uri="{FF2B5EF4-FFF2-40B4-BE49-F238E27FC236}">
              <a16:creationId xmlns:a16="http://schemas.microsoft.com/office/drawing/2014/main" id="{8D1040EB-CE5B-4F75-BD76-B41112E343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34400" y="28575"/>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49</xdr:row>
      <xdr:rowOff>0</xdr:rowOff>
    </xdr:from>
    <xdr:to>
      <xdr:col>16</xdr:col>
      <xdr:colOff>0</xdr:colOff>
      <xdr:row>49</xdr:row>
      <xdr:rowOff>0</xdr:rowOff>
    </xdr:to>
    <xdr:graphicFrame macro="">
      <xdr:nvGraphicFramePr>
        <xdr:cNvPr id="9461980" name="Chart 1">
          <a:extLst>
            <a:ext uri="{FF2B5EF4-FFF2-40B4-BE49-F238E27FC236}">
              <a16:creationId xmlns:a16="http://schemas.microsoft.com/office/drawing/2014/main" id="{73364498-1A8A-47FE-ACFF-CB448B3B1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16</xdr:col>
      <xdr:colOff>0</xdr:colOff>
      <xdr:row>49</xdr:row>
      <xdr:rowOff>0</xdr:rowOff>
    </xdr:to>
    <xdr:graphicFrame macro="">
      <xdr:nvGraphicFramePr>
        <xdr:cNvPr id="9461981" name="Chart 2">
          <a:extLst>
            <a:ext uri="{FF2B5EF4-FFF2-40B4-BE49-F238E27FC236}">
              <a16:creationId xmlns:a16="http://schemas.microsoft.com/office/drawing/2014/main" id="{CE679B07-9E55-4CD9-AE24-9AAB96839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49</xdr:row>
      <xdr:rowOff>0</xdr:rowOff>
    </xdr:from>
    <xdr:to>
      <xdr:col>15</xdr:col>
      <xdr:colOff>638175</xdr:colOff>
      <xdr:row>49</xdr:row>
      <xdr:rowOff>0</xdr:rowOff>
    </xdr:to>
    <xdr:graphicFrame macro="">
      <xdr:nvGraphicFramePr>
        <xdr:cNvPr id="9461982" name="Chart 5">
          <a:extLst>
            <a:ext uri="{FF2B5EF4-FFF2-40B4-BE49-F238E27FC236}">
              <a16:creationId xmlns:a16="http://schemas.microsoft.com/office/drawing/2014/main" id="{21F01000-6165-4637-90BB-CCBD3B5B4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61983" name="Chart 1">
          <a:extLst>
            <a:ext uri="{FF2B5EF4-FFF2-40B4-BE49-F238E27FC236}">
              <a16:creationId xmlns:a16="http://schemas.microsoft.com/office/drawing/2014/main" id="{CF3108EF-AFAE-4560-B172-3E6961857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61984" name="Chart 2">
          <a:extLst>
            <a:ext uri="{FF2B5EF4-FFF2-40B4-BE49-F238E27FC236}">
              <a16:creationId xmlns:a16="http://schemas.microsoft.com/office/drawing/2014/main" id="{0FADCC84-B1AF-48E3-B7B7-1501C8935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61985" name="Chart 3">
          <a:extLst>
            <a:ext uri="{FF2B5EF4-FFF2-40B4-BE49-F238E27FC236}">
              <a16:creationId xmlns:a16="http://schemas.microsoft.com/office/drawing/2014/main" id="{0866E9C3-94F3-46F7-A210-0EA86C1AF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219075</xdr:colOff>
      <xdr:row>20</xdr:row>
      <xdr:rowOff>0</xdr:rowOff>
    </xdr:from>
    <xdr:to>
      <xdr:col>61</xdr:col>
      <xdr:colOff>0</xdr:colOff>
      <xdr:row>20</xdr:row>
      <xdr:rowOff>0</xdr:rowOff>
    </xdr:to>
    <xdr:graphicFrame macro="">
      <xdr:nvGraphicFramePr>
        <xdr:cNvPr id="9461986" name="Chart 1">
          <a:extLst>
            <a:ext uri="{FF2B5EF4-FFF2-40B4-BE49-F238E27FC236}">
              <a16:creationId xmlns:a16="http://schemas.microsoft.com/office/drawing/2014/main" id="{F3DEE9DE-A965-46CD-9D5B-CD2EA83E6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20</xdr:row>
      <xdr:rowOff>0</xdr:rowOff>
    </xdr:from>
    <xdr:to>
      <xdr:col>61</xdr:col>
      <xdr:colOff>0</xdr:colOff>
      <xdr:row>20</xdr:row>
      <xdr:rowOff>0</xdr:rowOff>
    </xdr:to>
    <xdr:graphicFrame macro="">
      <xdr:nvGraphicFramePr>
        <xdr:cNvPr id="9461987" name="Chart 2">
          <a:extLst>
            <a:ext uri="{FF2B5EF4-FFF2-40B4-BE49-F238E27FC236}">
              <a16:creationId xmlns:a16="http://schemas.microsoft.com/office/drawing/2014/main" id="{17AFCD18-391B-4005-BDD8-9B62DDA61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266700</xdr:colOff>
      <xdr:row>20</xdr:row>
      <xdr:rowOff>0</xdr:rowOff>
    </xdr:from>
    <xdr:to>
      <xdr:col>60</xdr:col>
      <xdr:colOff>638175</xdr:colOff>
      <xdr:row>20</xdr:row>
      <xdr:rowOff>0</xdr:rowOff>
    </xdr:to>
    <xdr:graphicFrame macro="">
      <xdr:nvGraphicFramePr>
        <xdr:cNvPr id="9461988" name="Chart 3">
          <a:extLst>
            <a:ext uri="{FF2B5EF4-FFF2-40B4-BE49-F238E27FC236}">
              <a16:creationId xmlns:a16="http://schemas.microsoft.com/office/drawing/2014/main" id="{059A87E9-E78D-46AA-B816-BDF6ABB67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190500</xdr:colOff>
      <xdr:row>0</xdr:row>
      <xdr:rowOff>28575</xdr:rowOff>
    </xdr:from>
    <xdr:to>
      <xdr:col>16</xdr:col>
      <xdr:colOff>9525</xdr:colOff>
      <xdr:row>1</xdr:row>
      <xdr:rowOff>19050</xdr:rowOff>
    </xdr:to>
    <xdr:pic>
      <xdr:nvPicPr>
        <xdr:cNvPr id="9461989" name="Grafik 11">
          <a:extLst>
            <a:ext uri="{FF2B5EF4-FFF2-40B4-BE49-F238E27FC236}">
              <a16:creationId xmlns:a16="http://schemas.microsoft.com/office/drawing/2014/main" id="{9D67A571-AE39-4768-B92C-484A84C353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058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219075</xdr:colOff>
      <xdr:row>6</xdr:row>
      <xdr:rowOff>0</xdr:rowOff>
    </xdr:from>
    <xdr:to>
      <xdr:col>15</xdr:col>
      <xdr:colOff>0</xdr:colOff>
      <xdr:row>6</xdr:row>
      <xdr:rowOff>0</xdr:rowOff>
    </xdr:to>
    <xdr:graphicFrame macro="">
      <xdr:nvGraphicFramePr>
        <xdr:cNvPr id="9472154" name="Chart 1">
          <a:extLst>
            <a:ext uri="{FF2B5EF4-FFF2-40B4-BE49-F238E27FC236}">
              <a16:creationId xmlns:a16="http://schemas.microsoft.com/office/drawing/2014/main" id="{C90CBD3B-129F-4D0A-8B7D-5FF7B355D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9472155" name="Chart 2">
          <a:extLst>
            <a:ext uri="{FF2B5EF4-FFF2-40B4-BE49-F238E27FC236}">
              <a16:creationId xmlns:a16="http://schemas.microsoft.com/office/drawing/2014/main" id="{C4CE9EF7-E22F-4BD6-9D8A-706CAB505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9472156" name="Chart 3">
          <a:extLst>
            <a:ext uri="{FF2B5EF4-FFF2-40B4-BE49-F238E27FC236}">
              <a16:creationId xmlns:a16="http://schemas.microsoft.com/office/drawing/2014/main" id="{4DF14C6F-79C9-4608-A51F-E0BFF6855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6</xdr:row>
      <xdr:rowOff>0</xdr:rowOff>
    </xdr:from>
    <xdr:to>
      <xdr:col>15</xdr:col>
      <xdr:colOff>0</xdr:colOff>
      <xdr:row>6</xdr:row>
      <xdr:rowOff>0</xdr:rowOff>
    </xdr:to>
    <xdr:graphicFrame macro="">
      <xdr:nvGraphicFramePr>
        <xdr:cNvPr id="9472157" name="Chart 5">
          <a:extLst>
            <a:ext uri="{FF2B5EF4-FFF2-40B4-BE49-F238E27FC236}">
              <a16:creationId xmlns:a16="http://schemas.microsoft.com/office/drawing/2014/main" id="{D1EB7780-A023-41A6-BA60-7F622C81E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9472158" name="Chart 6">
          <a:extLst>
            <a:ext uri="{FF2B5EF4-FFF2-40B4-BE49-F238E27FC236}">
              <a16:creationId xmlns:a16="http://schemas.microsoft.com/office/drawing/2014/main" id="{D6A05500-1148-44D7-ACCC-ADA23B3AD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9472159" name="Chart 7">
          <a:extLst>
            <a:ext uri="{FF2B5EF4-FFF2-40B4-BE49-F238E27FC236}">
              <a16:creationId xmlns:a16="http://schemas.microsoft.com/office/drawing/2014/main" id="{58E308EF-A209-4AE2-85FC-EFF6046C9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0</xdr:row>
      <xdr:rowOff>28575</xdr:rowOff>
    </xdr:from>
    <xdr:to>
      <xdr:col>15</xdr:col>
      <xdr:colOff>9525</xdr:colOff>
      <xdr:row>1</xdr:row>
      <xdr:rowOff>19050</xdr:rowOff>
    </xdr:to>
    <xdr:pic>
      <xdr:nvPicPr>
        <xdr:cNvPr id="9472160" name="Grafik 8">
          <a:extLst>
            <a:ext uri="{FF2B5EF4-FFF2-40B4-BE49-F238E27FC236}">
              <a16:creationId xmlns:a16="http://schemas.microsoft.com/office/drawing/2014/main" id="{19E498CF-FA4A-4A8E-A281-BFCC439ED2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82150"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115425" cy="5619750"/>
    <xdr:graphicFrame macro="">
      <xdr:nvGraphicFramePr>
        <xdr:cNvPr id="2" name="Diagramm 1">
          <a:extLst>
            <a:ext uri="{FF2B5EF4-FFF2-40B4-BE49-F238E27FC236}">
              <a16:creationId xmlns:a16="http://schemas.microsoft.com/office/drawing/2014/main" id="{7CE27526-7399-406E-BB56-D13ECE45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12769" name="Chart 1">
          <a:extLst>
            <a:ext uri="{FF2B5EF4-FFF2-40B4-BE49-F238E27FC236}">
              <a16:creationId xmlns:a16="http://schemas.microsoft.com/office/drawing/2014/main" id="{4EE8C207-FD06-4DED-83CD-CCCEB24C4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12770" name="Chart 2">
          <a:extLst>
            <a:ext uri="{FF2B5EF4-FFF2-40B4-BE49-F238E27FC236}">
              <a16:creationId xmlns:a16="http://schemas.microsoft.com/office/drawing/2014/main" id="{44A78896-DEEF-404A-9EE2-744BBF06C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12771" name="Chart 3">
          <a:extLst>
            <a:ext uri="{FF2B5EF4-FFF2-40B4-BE49-F238E27FC236}">
              <a16:creationId xmlns:a16="http://schemas.microsoft.com/office/drawing/2014/main" id="{A4DC4B61-45FD-4899-BD35-D52650C07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12772" name="Chart 1">
          <a:extLst>
            <a:ext uri="{FF2B5EF4-FFF2-40B4-BE49-F238E27FC236}">
              <a16:creationId xmlns:a16="http://schemas.microsoft.com/office/drawing/2014/main" id="{851CC022-6A4B-4027-9369-E219EC32A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12773" name="Chart 2">
          <a:extLst>
            <a:ext uri="{FF2B5EF4-FFF2-40B4-BE49-F238E27FC236}">
              <a16:creationId xmlns:a16="http://schemas.microsoft.com/office/drawing/2014/main" id="{FAC678ED-9509-40D7-B493-A7D1ED4B5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12774" name="Chart 3">
          <a:extLst>
            <a:ext uri="{FF2B5EF4-FFF2-40B4-BE49-F238E27FC236}">
              <a16:creationId xmlns:a16="http://schemas.microsoft.com/office/drawing/2014/main" id="{FF134838-CD27-4A34-BD54-3C67424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12775" name="Chart 1">
          <a:extLst>
            <a:ext uri="{FF2B5EF4-FFF2-40B4-BE49-F238E27FC236}">
              <a16:creationId xmlns:a16="http://schemas.microsoft.com/office/drawing/2014/main" id="{70BC13A5-6BF0-443B-B067-C21983324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12776" name="Chart 2">
          <a:extLst>
            <a:ext uri="{FF2B5EF4-FFF2-40B4-BE49-F238E27FC236}">
              <a16:creationId xmlns:a16="http://schemas.microsoft.com/office/drawing/2014/main" id="{C91CDB70-01B6-42CD-8F33-818412653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12777" name="Chart 3">
          <a:extLst>
            <a:ext uri="{FF2B5EF4-FFF2-40B4-BE49-F238E27FC236}">
              <a16:creationId xmlns:a16="http://schemas.microsoft.com/office/drawing/2014/main" id="{24CF1A50-67A4-46EC-A20D-75432FC44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238125</xdr:colOff>
      <xdr:row>0</xdr:row>
      <xdr:rowOff>28575</xdr:rowOff>
    </xdr:from>
    <xdr:to>
      <xdr:col>15</xdr:col>
      <xdr:colOff>561975</xdr:colOff>
      <xdr:row>1</xdr:row>
      <xdr:rowOff>19050</xdr:rowOff>
    </xdr:to>
    <xdr:pic>
      <xdr:nvPicPr>
        <xdr:cNvPr id="4612778" name="Grafik 13">
          <a:extLst>
            <a:ext uri="{FF2B5EF4-FFF2-40B4-BE49-F238E27FC236}">
              <a16:creationId xmlns:a16="http://schemas.microsoft.com/office/drawing/2014/main" id="{C45444B6-6052-4A15-B029-DB0FC7FD56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743950"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19937" name="Chart 1">
          <a:extLst>
            <a:ext uri="{FF2B5EF4-FFF2-40B4-BE49-F238E27FC236}">
              <a16:creationId xmlns:a16="http://schemas.microsoft.com/office/drawing/2014/main" id="{77CA0AC7-DCAF-423A-B08B-BF663AF02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19938" name="Chart 2">
          <a:extLst>
            <a:ext uri="{FF2B5EF4-FFF2-40B4-BE49-F238E27FC236}">
              <a16:creationId xmlns:a16="http://schemas.microsoft.com/office/drawing/2014/main" id="{6CE84AF3-358D-4912-AAE4-71ADA2E31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19939" name="Chart 3">
          <a:extLst>
            <a:ext uri="{FF2B5EF4-FFF2-40B4-BE49-F238E27FC236}">
              <a16:creationId xmlns:a16="http://schemas.microsoft.com/office/drawing/2014/main" id="{F3148B1E-845F-48B2-954D-5E9D9883C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19940" name="Chart 1">
          <a:extLst>
            <a:ext uri="{FF2B5EF4-FFF2-40B4-BE49-F238E27FC236}">
              <a16:creationId xmlns:a16="http://schemas.microsoft.com/office/drawing/2014/main" id="{19C3122C-FA71-4979-887C-3133B0726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19941" name="Chart 2">
          <a:extLst>
            <a:ext uri="{FF2B5EF4-FFF2-40B4-BE49-F238E27FC236}">
              <a16:creationId xmlns:a16="http://schemas.microsoft.com/office/drawing/2014/main" id="{C62E59E2-B4F0-4CBF-AD5E-E2F308568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19942" name="Chart 3">
          <a:extLst>
            <a:ext uri="{FF2B5EF4-FFF2-40B4-BE49-F238E27FC236}">
              <a16:creationId xmlns:a16="http://schemas.microsoft.com/office/drawing/2014/main" id="{4A31E775-9298-499A-B4EA-EE01A54B7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19943" name="Chart 1">
          <a:extLst>
            <a:ext uri="{FF2B5EF4-FFF2-40B4-BE49-F238E27FC236}">
              <a16:creationId xmlns:a16="http://schemas.microsoft.com/office/drawing/2014/main" id="{E12B5CE8-E1FE-4A12-A012-2A4AA0312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19944" name="Chart 2">
          <a:extLst>
            <a:ext uri="{FF2B5EF4-FFF2-40B4-BE49-F238E27FC236}">
              <a16:creationId xmlns:a16="http://schemas.microsoft.com/office/drawing/2014/main" id="{0F782A1D-B54F-4BA9-842A-D39062598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19945" name="Chart 3">
          <a:extLst>
            <a:ext uri="{FF2B5EF4-FFF2-40B4-BE49-F238E27FC236}">
              <a16:creationId xmlns:a16="http://schemas.microsoft.com/office/drawing/2014/main" id="{EC8EE011-13E1-40A9-AC91-AB9FDA7D2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15</xdr:col>
      <xdr:colOff>552450</xdr:colOff>
      <xdr:row>1</xdr:row>
      <xdr:rowOff>19050</xdr:rowOff>
    </xdr:to>
    <xdr:pic>
      <xdr:nvPicPr>
        <xdr:cNvPr id="4619946" name="Grafik 11">
          <a:extLst>
            <a:ext uri="{FF2B5EF4-FFF2-40B4-BE49-F238E27FC236}">
              <a16:creationId xmlns:a16="http://schemas.microsoft.com/office/drawing/2014/main" id="{4B6596E8-9D33-42F9-8B67-5280D0060F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439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F47"/>
  <sheetViews>
    <sheetView tabSelected="1" workbookViewId="0">
      <selection activeCell="B6" sqref="B6:B7"/>
    </sheetView>
  </sheetViews>
  <sheetFormatPr baseColWidth="10" defaultRowHeight="15" x14ac:dyDescent="0.4"/>
  <cols>
    <col min="1" max="1" width="61.88671875" customWidth="1"/>
    <col min="2" max="2" width="18.77734375" customWidth="1"/>
    <col min="3" max="26" width="5.77734375" customWidth="1"/>
    <col min="27" max="28" width="63.88671875" hidden="1" customWidth="1"/>
    <col min="29" max="30" width="5.77734375" hidden="1" customWidth="1"/>
    <col min="31" max="32" width="0" hidden="1" customWidth="1"/>
  </cols>
  <sheetData>
    <row r="1" spans="1:32" ht="31.5" customHeight="1" x14ac:dyDescent="0.5">
      <c r="A1" s="285" t="s">
        <v>254</v>
      </c>
      <c r="AA1" s="224" t="s">
        <v>111</v>
      </c>
      <c r="AB1" s="224" t="s">
        <v>122</v>
      </c>
    </row>
    <row r="2" spans="1:32" x14ac:dyDescent="0.4">
      <c r="A2" s="215"/>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225"/>
      <c r="AB2" s="225"/>
    </row>
    <row r="3" spans="1:32" x14ac:dyDescent="0.4">
      <c r="A3" s="284" t="s">
        <v>253</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225"/>
      <c r="AB3" s="225"/>
    </row>
    <row r="4" spans="1:32" x14ac:dyDescent="0.4">
      <c r="A4" s="21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225"/>
      <c r="AB4" s="225"/>
    </row>
    <row r="5" spans="1:32" x14ac:dyDescent="0.4">
      <c r="A5" s="223" t="s">
        <v>242</v>
      </c>
      <c r="C5" s="196"/>
      <c r="D5" s="196"/>
      <c r="E5" s="196"/>
      <c r="F5" s="196"/>
      <c r="G5" s="196"/>
      <c r="H5" s="196"/>
      <c r="I5" s="196"/>
      <c r="J5" s="196"/>
      <c r="K5" s="196"/>
      <c r="L5" s="196"/>
      <c r="M5" s="196"/>
      <c r="N5" s="196"/>
      <c r="O5" s="196"/>
      <c r="P5" s="196"/>
      <c r="Q5" s="196"/>
      <c r="R5" s="196"/>
      <c r="S5" s="196"/>
      <c r="T5" s="196"/>
      <c r="U5" s="196"/>
      <c r="V5" s="196"/>
      <c r="W5" s="196"/>
      <c r="X5" s="196"/>
      <c r="Y5" s="196"/>
      <c r="Z5" s="196"/>
      <c r="AA5" s="225"/>
      <c r="AB5" s="225"/>
    </row>
    <row r="6" spans="1:32" x14ac:dyDescent="0.4">
      <c r="A6" s="216" t="s">
        <v>124</v>
      </c>
      <c r="B6" s="286">
        <v>1</v>
      </c>
      <c r="C6" s="196"/>
      <c r="D6" s="196"/>
      <c r="E6" s="196"/>
      <c r="F6" s="196"/>
      <c r="G6" s="196"/>
      <c r="H6" s="196"/>
      <c r="I6" s="196"/>
      <c r="J6" s="196"/>
      <c r="K6" s="196"/>
      <c r="L6" s="196"/>
      <c r="M6" s="196"/>
      <c r="N6" s="196"/>
      <c r="O6" s="196"/>
      <c r="P6" s="196"/>
      <c r="Q6" s="196"/>
      <c r="R6" s="196"/>
      <c r="S6" s="196"/>
      <c r="T6" s="196"/>
      <c r="U6" s="196"/>
      <c r="V6" s="196"/>
      <c r="W6" s="196"/>
      <c r="X6" s="196"/>
      <c r="Y6" s="196"/>
      <c r="Z6" s="196"/>
      <c r="AA6" s="225"/>
      <c r="AB6" s="225"/>
    </row>
    <row r="7" spans="1:32" x14ac:dyDescent="0.4">
      <c r="A7" s="216" t="s">
        <v>125</v>
      </c>
      <c r="B7" s="287"/>
      <c r="C7" s="196"/>
      <c r="D7" s="196"/>
      <c r="E7" s="196"/>
      <c r="F7" s="196"/>
      <c r="G7" s="196"/>
      <c r="H7" s="196"/>
      <c r="I7" s="196"/>
      <c r="J7" s="196"/>
      <c r="K7" s="196"/>
      <c r="L7" s="196"/>
      <c r="M7" s="196"/>
      <c r="N7" s="196"/>
      <c r="O7" s="196"/>
      <c r="P7" s="196"/>
      <c r="Q7" s="196"/>
      <c r="R7" s="196"/>
      <c r="S7" s="196"/>
      <c r="T7" s="196"/>
      <c r="U7" s="196"/>
      <c r="V7" s="196"/>
      <c r="W7" s="196"/>
      <c r="X7" s="196"/>
      <c r="Y7" s="196"/>
      <c r="Z7" s="196"/>
      <c r="AA7" s="225"/>
      <c r="AB7" s="225"/>
    </row>
    <row r="8" spans="1:32" x14ac:dyDescent="0.4">
      <c r="C8" s="196"/>
      <c r="D8" s="196"/>
      <c r="E8" s="196"/>
      <c r="F8" s="196"/>
      <c r="G8" s="196"/>
      <c r="H8" s="196"/>
      <c r="I8" s="196"/>
      <c r="J8" s="196"/>
      <c r="K8" s="196"/>
      <c r="L8" s="196"/>
      <c r="M8" s="196"/>
      <c r="N8" s="196"/>
      <c r="O8" s="196"/>
      <c r="P8" s="196"/>
      <c r="Q8" s="196"/>
      <c r="R8" s="196"/>
      <c r="S8" s="196"/>
      <c r="T8" s="196"/>
      <c r="U8" s="196"/>
      <c r="V8" s="196"/>
      <c r="W8" s="196"/>
      <c r="X8" s="196"/>
      <c r="Y8" s="196"/>
      <c r="Z8" s="196"/>
      <c r="AA8" s="225"/>
      <c r="AB8" s="225"/>
    </row>
    <row r="9" spans="1:32" x14ac:dyDescent="0.4">
      <c r="A9" s="223" t="s">
        <v>241</v>
      </c>
      <c r="C9" s="196"/>
      <c r="D9" s="196"/>
      <c r="E9" s="196"/>
      <c r="F9" s="196"/>
      <c r="G9" s="196"/>
      <c r="H9" s="196"/>
      <c r="I9" s="196"/>
      <c r="J9" s="196"/>
      <c r="K9" s="196"/>
      <c r="L9" s="196"/>
      <c r="M9" s="196"/>
      <c r="N9" s="196"/>
      <c r="O9" s="196"/>
      <c r="P9" s="196"/>
      <c r="Q9" s="196"/>
      <c r="R9" s="196"/>
      <c r="S9" s="196"/>
      <c r="T9" s="196"/>
      <c r="U9" s="196"/>
      <c r="V9" s="196"/>
      <c r="W9" s="196"/>
      <c r="X9" s="196"/>
      <c r="Y9" s="196"/>
      <c r="Z9" s="196"/>
      <c r="AA9" s="225"/>
      <c r="AB9" s="225"/>
    </row>
    <row r="10" spans="1:32" x14ac:dyDescent="0.4">
      <c r="A10" s="216" t="s">
        <v>236</v>
      </c>
      <c r="B10" s="286" t="s">
        <v>246</v>
      </c>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225"/>
      <c r="AB10" s="225"/>
    </row>
    <row r="11" spans="1:32" x14ac:dyDescent="0.4">
      <c r="A11" s="216" t="s">
        <v>237</v>
      </c>
      <c r="B11" s="287"/>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225"/>
      <c r="AB11" s="225"/>
    </row>
    <row r="12" spans="1:32" x14ac:dyDescent="0.4">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225"/>
      <c r="AB12" s="225"/>
    </row>
    <row r="13" spans="1:32" x14ac:dyDescent="0.4">
      <c r="A13" s="223" t="s">
        <v>240</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225"/>
      <c r="AB13" s="225"/>
    </row>
    <row r="14" spans="1:32" x14ac:dyDescent="0.4">
      <c r="A14" s="216" t="s">
        <v>238</v>
      </c>
      <c r="B14" s="286">
        <v>2010</v>
      </c>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225"/>
      <c r="AB14" s="225"/>
    </row>
    <row r="15" spans="1:32" x14ac:dyDescent="0.4">
      <c r="A15" s="216" t="s">
        <v>239</v>
      </c>
      <c r="B15" s="287"/>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225"/>
      <c r="AB15" s="225"/>
    </row>
    <row r="16" spans="1:32" x14ac:dyDescent="0.4">
      <c r="A16" s="215"/>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262" t="s">
        <v>243</v>
      </c>
      <c r="AB16" s="262" t="s">
        <v>245</v>
      </c>
      <c r="AC16" s="262">
        <f>B14+1</f>
        <v>2011</v>
      </c>
      <c r="AD16" s="262" t="s">
        <v>244</v>
      </c>
      <c r="AE16" s="262" t="str">
        <f>CONCATENATE(AA16,B14,AD16)</f>
        <v>1. Jahr (2010)</v>
      </c>
      <c r="AF16" s="262" t="str">
        <f>CONCATENATE(AB16,AC16,AD16)</f>
        <v>2. Jahr (2011)</v>
      </c>
    </row>
    <row r="17" spans="1:28" x14ac:dyDescent="0.4">
      <c r="A17" s="215"/>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225"/>
      <c r="AB17" s="225"/>
    </row>
    <row r="18" spans="1:28" ht="18" x14ac:dyDescent="0.4">
      <c r="A18" s="263" t="str">
        <f>IF(BusinessPlan!B6=1,AA1,AB1)</f>
        <v>Business Plan zur Neugründung einer Temporärfirma</v>
      </c>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225"/>
      <c r="AB18" s="225"/>
    </row>
    <row r="19" spans="1:28" x14ac:dyDescent="0.4">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226"/>
      <c r="AB19" s="226"/>
    </row>
    <row r="20" spans="1:28" ht="409.6" x14ac:dyDescent="0.4">
      <c r="A20" s="216" t="str">
        <f>IF(BusinessPlan!B6=1,AA20,AB20)</f>
        <v xml:space="preserve">Diese Excel-Datei unterstützt Sie in der Planung, eine Temporärfirma zu gründen. 
Annahmen:
- Die Geschäftstätigkeit wird am 1. Januar aufgenommen.
- Es werden keine Dividenden ausgeschüttet.
- Die durchschnittliche Zahlungsfrist der Einsatzfirmen beträgt 45 Tage.
Für die ersten beiden Jahre nach der Gründung werden zwei Fälle gerechnet, mit oder ohne Factoring aller Debitoren.
Folgende Angaben werden nicht automatisch berechnet und müssen von Ihnen manuell gesetzt werden:
- Steuern
- Lohnsummen für AHV, SUVA und FAR/Parifonds Beiträge
- Abschreibungen in Relation zu den Invetitionen
Eingabefelder sind gelb markiert, alle anderen Felder sind gesperrt und können nicht überschrieben werden. Wenn Sie die Datei verändern wollen, können Sie die Sperre aufheben unter "Überprüfen / Blattschutz aufheben".
Dieses Tool wurde von Realisator AG entwickelt. Realisator AG übernimmt keinerlei Gewährleistung bezüglich der Qualität dieses Tools.
Realisator AG
Lerzenstrasse 17
CH-8953 Dietikon
Tel: + 41 (0) 44 744 95 95
www.realisator.ch
helpdesk.de@realisator.ch
</v>
      </c>
      <c r="B20" s="196"/>
      <c r="C20" s="196"/>
      <c r="D20" s="196"/>
      <c r="E20" s="196"/>
      <c r="F20" s="196"/>
      <c r="G20" s="196"/>
      <c r="H20" s="196"/>
      <c r="I20" s="196"/>
      <c r="J20" s="196"/>
      <c r="K20" s="196"/>
      <c r="L20" s="196"/>
      <c r="M20" s="196"/>
      <c r="N20" s="196"/>
      <c r="O20" s="196"/>
      <c r="P20" s="196"/>
      <c r="Q20" s="196"/>
      <c r="R20" s="196"/>
      <c r="S20" s="196"/>
      <c r="T20" s="196"/>
      <c r="U20" s="196" t="s">
        <v>126</v>
      </c>
      <c r="V20" s="196"/>
      <c r="W20" s="196"/>
      <c r="X20" s="196"/>
      <c r="Y20" s="196"/>
      <c r="Z20" s="196"/>
      <c r="AA20" s="227" t="s">
        <v>123</v>
      </c>
      <c r="AB20" s="227" t="s">
        <v>230</v>
      </c>
    </row>
    <row r="21" spans="1:28" x14ac:dyDescent="0.4">
      <c r="A21" s="216"/>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216"/>
      <c r="AB21" s="216"/>
    </row>
    <row r="22" spans="1:28" x14ac:dyDescent="0.4">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row>
    <row r="23" spans="1:28" x14ac:dyDescent="0.4">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row>
    <row r="24" spans="1:28" x14ac:dyDescent="0.4">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row>
    <row r="25" spans="1:28" x14ac:dyDescent="0.4">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row>
    <row r="26" spans="1:28" x14ac:dyDescent="0.4">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row>
    <row r="27" spans="1:28" x14ac:dyDescent="0.4">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row>
    <row r="28" spans="1:28" x14ac:dyDescent="0.4">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row>
    <row r="29" spans="1:28" x14ac:dyDescent="0.4">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row>
    <row r="30" spans="1:28" x14ac:dyDescent="0.4">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row>
    <row r="31" spans="1:28" x14ac:dyDescent="0.4">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row>
    <row r="32" spans="1:28" x14ac:dyDescent="0.4">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row>
    <row r="33" spans="1:28" x14ac:dyDescent="0.4">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row>
    <row r="34" spans="1:28" x14ac:dyDescent="0.4">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row>
    <row r="35" spans="1:28" x14ac:dyDescent="0.4">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row>
    <row r="36" spans="1:28" x14ac:dyDescent="0.4">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row>
    <row r="37" spans="1:28" x14ac:dyDescent="0.4">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row>
    <row r="38" spans="1:28" x14ac:dyDescent="0.4">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row>
    <row r="39" spans="1:28" x14ac:dyDescent="0.4">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row>
    <row r="40" spans="1:28" x14ac:dyDescent="0.4">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row>
    <row r="41" spans="1:28" x14ac:dyDescent="0.4">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row>
    <row r="42" spans="1:28" x14ac:dyDescent="0.4">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row>
    <row r="43" spans="1:28" x14ac:dyDescent="0.4">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row>
    <row r="44" spans="1:28" x14ac:dyDescent="0.4">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row>
    <row r="45" spans="1:28" x14ac:dyDescent="0.4">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row>
    <row r="46" spans="1:28" x14ac:dyDescent="0.4">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row>
    <row r="47" spans="1:28" x14ac:dyDescent="0.4">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row>
  </sheetData>
  <sheetProtection sheet="1"/>
  <mergeCells count="3">
    <mergeCell ref="B6:B7"/>
    <mergeCell ref="B10:B11"/>
    <mergeCell ref="B14:B15"/>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1406"/>
  <sheetViews>
    <sheetView showGridLines="0" zoomScaleNormal="100" workbookViewId="0"/>
  </sheetViews>
  <sheetFormatPr baseColWidth="10" defaultColWidth="11.5546875" defaultRowHeight="15" customHeight="1" x14ac:dyDescent="0.4"/>
  <cols>
    <col min="1" max="1" width="26.44140625" style="23" customWidth="1"/>
    <col min="2" max="2" width="5.21875" style="23" customWidth="1"/>
    <col min="3" max="3" width="1.77734375" style="23" customWidth="1"/>
    <col min="4" max="15" width="5.77734375" style="25" customWidth="1"/>
    <col min="16" max="16" width="5.88671875" style="26" customWidth="1"/>
    <col min="17" max="26" width="11.5546875" style="14"/>
    <col min="27" max="29" width="10.77734375" style="14" hidden="1" customWidth="1"/>
    <col min="30" max="44" width="5.21875" style="14" hidden="1" customWidth="1"/>
    <col min="45" max="48" width="10.77734375" style="14" hidden="1" customWidth="1"/>
    <col min="49" max="63" width="5.21875" style="14" hidden="1" customWidth="1"/>
    <col min="64" max="16384" width="11.5546875" style="14"/>
  </cols>
  <sheetData>
    <row r="1" spans="1:63" s="3" customFormat="1" ht="30" customHeight="1" x14ac:dyDescent="0.4">
      <c r="A1" s="83" t="str">
        <f>'2. Jahr-Bau'!A1</f>
        <v>Muster AG / Exemple SA</v>
      </c>
      <c r="B1" s="83" t="str">
        <f>'2. Jahr-Bau'!B1</f>
        <v>2. Jahr (2011)</v>
      </c>
      <c r="C1" s="118"/>
      <c r="D1" s="119"/>
      <c r="E1" s="120"/>
      <c r="F1" s="121" t="str">
        <f>IF(BusinessPlan!$B$6=1,AF1,AY1)</f>
        <v>Total alle Mitarbeiter (kaufmännisch / Industrie / Bau)</v>
      </c>
      <c r="G1" s="122"/>
      <c r="H1" s="122"/>
      <c r="I1" s="121"/>
      <c r="J1" s="111"/>
      <c r="K1" s="111"/>
      <c r="L1" s="111"/>
      <c r="M1" s="111"/>
      <c r="N1" s="111"/>
      <c r="O1" s="111"/>
      <c r="P1" s="112"/>
      <c r="AA1" s="246"/>
      <c r="AB1" s="246"/>
      <c r="AC1" s="247"/>
      <c r="AD1" s="230"/>
      <c r="AE1" s="230"/>
      <c r="AF1" s="230" t="s">
        <v>67</v>
      </c>
      <c r="AG1" s="229"/>
      <c r="AH1" s="230"/>
      <c r="AI1" s="229"/>
      <c r="AJ1" s="229"/>
      <c r="AK1" s="229"/>
      <c r="AL1" s="229"/>
      <c r="AM1" s="229"/>
      <c r="AN1" s="229"/>
      <c r="AO1" s="229"/>
      <c r="AP1" s="229"/>
      <c r="AQ1" s="229"/>
      <c r="AR1" s="229"/>
      <c r="AS1" s="229"/>
      <c r="AT1" s="246"/>
      <c r="AU1" s="246"/>
      <c r="AV1" s="247"/>
      <c r="AW1" s="230"/>
      <c r="AX1" s="230"/>
      <c r="AY1" s="230" t="s">
        <v>161</v>
      </c>
      <c r="AZ1" s="229"/>
      <c r="BA1" s="230"/>
      <c r="BB1" s="229"/>
      <c r="BC1" s="229"/>
      <c r="BD1" s="229"/>
      <c r="BE1" s="229"/>
      <c r="BF1" s="229"/>
      <c r="BG1" s="229"/>
      <c r="BH1" s="229"/>
      <c r="BI1" s="229"/>
    </row>
    <row r="2" spans="1:63" s="3" customFormat="1" ht="11.25" customHeight="1" x14ac:dyDescent="0.4">
      <c r="A2" s="118"/>
      <c r="B2" s="122"/>
      <c r="C2" s="122"/>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29"/>
      <c r="AS2" s="229"/>
      <c r="AT2" s="230"/>
      <c r="AU2" s="230"/>
      <c r="AV2" s="230"/>
      <c r="AW2" s="230"/>
      <c r="AX2" s="230"/>
      <c r="AY2" s="230"/>
      <c r="AZ2" s="230"/>
      <c r="BA2" s="230"/>
      <c r="BB2" s="229"/>
      <c r="BC2" s="229"/>
      <c r="BD2" s="229"/>
      <c r="BE2" s="229"/>
      <c r="BF2" s="229"/>
      <c r="BG2" s="229"/>
      <c r="BH2" s="229"/>
      <c r="BI2" s="229"/>
    </row>
    <row r="3" spans="1:63" s="15" customFormat="1" ht="15" customHeight="1" thickBot="1" x14ac:dyDescent="0.45">
      <c r="A3" s="123"/>
      <c r="B3" s="124"/>
      <c r="C3" s="125"/>
      <c r="D3" s="126" t="str">
        <f>IF(BusinessPlan!$B$6=1,AD3,AW3)</f>
        <v>Jan</v>
      </c>
      <c r="E3" s="126" t="str">
        <f>IF(BusinessPlan!$B$6=1,AE3,AX3)</f>
        <v>Feb</v>
      </c>
      <c r="F3" s="126" t="str">
        <f>IF(BusinessPlan!$B$6=1,AF3,AY3)</f>
        <v>März</v>
      </c>
      <c r="G3" s="126" t="str">
        <f>IF(BusinessPlan!$B$6=1,AG3,AZ3)</f>
        <v>April</v>
      </c>
      <c r="H3" s="126" t="str">
        <f>IF(BusinessPlan!$B$6=1,AH3,BA3)</f>
        <v>Mai</v>
      </c>
      <c r="I3" s="126" t="str">
        <f>IF(BusinessPlan!$B$6=1,AI3,BB3)</f>
        <v>Juni</v>
      </c>
      <c r="J3" s="126" t="str">
        <f>IF(BusinessPlan!$B$6=1,AJ3,BC3)</f>
        <v>Juli</v>
      </c>
      <c r="K3" s="126" t="str">
        <f>IF(BusinessPlan!$B$6=1,AK3,BD3)</f>
        <v>Aug</v>
      </c>
      <c r="L3" s="126" t="str">
        <f>IF(BusinessPlan!$B$6=1,AL3,BE3)</f>
        <v>Sept</v>
      </c>
      <c r="M3" s="126" t="str">
        <f>IF(BusinessPlan!$B$6=1,AM3,BF3)</f>
        <v>Okt</v>
      </c>
      <c r="N3" s="126" t="str">
        <f>IF(BusinessPlan!$B$6=1,AN3,BG3)</f>
        <v>Nov</v>
      </c>
      <c r="O3" s="126" t="str">
        <f>IF(BusinessPlan!$B$6=1,AO3,BH3)</f>
        <v>Dez</v>
      </c>
      <c r="P3" s="127" t="str">
        <f>IF(BusinessPlan!$B$6=1,AP3,BI3)</f>
        <v>TOTAL</v>
      </c>
      <c r="AA3" s="230"/>
      <c r="AB3" s="230"/>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74"/>
      <c r="AT3" s="230"/>
      <c r="AU3" s="231"/>
      <c r="AV3" s="231"/>
      <c r="AW3" s="232" t="s">
        <v>128</v>
      </c>
      <c r="AX3" s="232" t="s">
        <v>129</v>
      </c>
      <c r="AY3" s="232" t="s">
        <v>127</v>
      </c>
      <c r="AZ3" s="232" t="s">
        <v>130</v>
      </c>
      <c r="BA3" s="232" t="s">
        <v>33</v>
      </c>
      <c r="BB3" s="232" t="s">
        <v>131</v>
      </c>
      <c r="BC3" s="232" t="s">
        <v>132</v>
      </c>
      <c r="BD3" s="232" t="s">
        <v>133</v>
      </c>
      <c r="BE3" s="232" t="s">
        <v>134</v>
      </c>
      <c r="BF3" s="232" t="s">
        <v>135</v>
      </c>
      <c r="BG3" s="232" t="s">
        <v>136</v>
      </c>
      <c r="BH3" s="232" t="s">
        <v>137</v>
      </c>
      <c r="BI3" s="231" t="s">
        <v>0</v>
      </c>
    </row>
    <row r="4" spans="1:63" s="15" customFormat="1" ht="15" customHeight="1" x14ac:dyDescent="0.4">
      <c r="A4" s="128"/>
      <c r="B4" s="129"/>
      <c r="C4" s="129"/>
      <c r="D4" s="130"/>
      <c r="E4" s="130"/>
      <c r="F4" s="130"/>
      <c r="G4" s="130"/>
      <c r="H4" s="130"/>
      <c r="I4" s="130"/>
      <c r="J4" s="130"/>
      <c r="K4" s="130"/>
      <c r="L4" s="130"/>
      <c r="M4" s="130"/>
      <c r="N4" s="130"/>
      <c r="O4" s="130"/>
      <c r="P4" s="131"/>
      <c r="AA4" s="231"/>
      <c r="AB4" s="231"/>
      <c r="AC4" s="233"/>
      <c r="AD4" s="271"/>
      <c r="AE4" s="271"/>
      <c r="AF4" s="271"/>
      <c r="AG4" s="271"/>
      <c r="AH4" s="271"/>
      <c r="AI4" s="271"/>
      <c r="AJ4" s="271"/>
      <c r="AK4" s="271"/>
      <c r="AL4" s="271"/>
      <c r="AM4" s="271"/>
      <c r="AN4" s="271"/>
      <c r="AO4" s="271"/>
      <c r="AP4" s="234"/>
      <c r="AQ4" s="234"/>
      <c r="AR4" s="234"/>
      <c r="AS4" s="229"/>
      <c r="AT4" s="231"/>
      <c r="AU4" s="233"/>
      <c r="AV4" s="233"/>
      <c r="AW4" s="271"/>
      <c r="AX4" s="271"/>
      <c r="AY4" s="271"/>
      <c r="AZ4" s="271"/>
      <c r="BA4" s="271"/>
      <c r="BB4" s="271"/>
      <c r="BC4" s="271"/>
      <c r="BD4" s="271"/>
      <c r="BE4" s="271"/>
      <c r="BF4" s="271"/>
      <c r="BG4" s="271"/>
      <c r="BH4" s="271"/>
      <c r="BI4" s="234"/>
    </row>
    <row r="5" spans="1:63" ht="15" customHeight="1" x14ac:dyDescent="0.4">
      <c r="A5" s="54" t="str">
        <f>IF(BusinessPlan!$B$6=1,AA5,AT5)</f>
        <v>Anzahl Temporär Mitarbeiter</v>
      </c>
      <c r="B5" s="16"/>
      <c r="C5" s="45"/>
      <c r="D5" s="37">
        <f>'2. Jahr-Bau'!D4+'2. Jahr-Industrie'!D4+'2. Jahr-Kaufm.'!D4</f>
        <v>33</v>
      </c>
      <c r="E5" s="37">
        <f>'2. Jahr-Bau'!E4+'2. Jahr-Industrie'!E4+'2. Jahr-Kaufm.'!E4</f>
        <v>34</v>
      </c>
      <c r="F5" s="37">
        <f>'2. Jahr-Bau'!F4+'2. Jahr-Industrie'!F4+'2. Jahr-Kaufm.'!F4</f>
        <v>35</v>
      </c>
      <c r="G5" s="37">
        <f>'2. Jahr-Bau'!G4+'2. Jahr-Industrie'!G4+'2. Jahr-Kaufm.'!G4</f>
        <v>40</v>
      </c>
      <c r="H5" s="37">
        <f>'2. Jahr-Bau'!H4+'2. Jahr-Industrie'!H4+'2. Jahr-Kaufm.'!H4</f>
        <v>37</v>
      </c>
      <c r="I5" s="37">
        <f>'2. Jahr-Bau'!I4+'2. Jahr-Industrie'!I4+'2. Jahr-Kaufm.'!I4</f>
        <v>42</v>
      </c>
      <c r="J5" s="37">
        <f>'2. Jahr-Bau'!J4+'2. Jahr-Industrie'!J4+'2. Jahr-Kaufm.'!J4</f>
        <v>42</v>
      </c>
      <c r="K5" s="37">
        <f>'2. Jahr-Bau'!K4+'2. Jahr-Industrie'!K4+'2. Jahr-Kaufm.'!K4</f>
        <v>42</v>
      </c>
      <c r="L5" s="37">
        <f>'2. Jahr-Bau'!L4+'2. Jahr-Industrie'!L4+'2. Jahr-Kaufm.'!L4</f>
        <v>42</v>
      </c>
      <c r="M5" s="37">
        <f>'2. Jahr-Bau'!M4+'2. Jahr-Industrie'!M4+'2. Jahr-Kaufm.'!M4</f>
        <v>47</v>
      </c>
      <c r="N5" s="37">
        <f>'2. Jahr-Bau'!N4+'2. Jahr-Industrie'!N4+'2. Jahr-Kaufm.'!N4</f>
        <v>47</v>
      </c>
      <c r="O5" s="37">
        <f>'2. Jahr-Bau'!O4+'2. Jahr-Industrie'!O4+'2. Jahr-Kaufm.'!O4</f>
        <v>48</v>
      </c>
      <c r="P5" s="38">
        <f>SUM(D5:O5)/12</f>
        <v>40.75</v>
      </c>
      <c r="AA5" s="233" t="s">
        <v>37</v>
      </c>
      <c r="AB5" s="233"/>
      <c r="AC5" s="233"/>
      <c r="AD5" s="235"/>
      <c r="AE5" s="235"/>
      <c r="AF5" s="235"/>
      <c r="AG5" s="235"/>
      <c r="AH5" s="235"/>
      <c r="AI5" s="235"/>
      <c r="AJ5" s="235"/>
      <c r="AK5" s="235"/>
      <c r="AL5" s="235"/>
      <c r="AM5" s="235"/>
      <c r="AN5" s="235"/>
      <c r="AO5" s="235"/>
      <c r="AP5" s="235"/>
      <c r="AQ5" s="235"/>
      <c r="AR5" s="235"/>
      <c r="AS5" s="229"/>
      <c r="AT5" s="233" t="s">
        <v>138</v>
      </c>
      <c r="AU5" s="233"/>
      <c r="AV5" s="233"/>
      <c r="AW5" s="235"/>
      <c r="AX5" s="235"/>
      <c r="AY5" s="235"/>
      <c r="AZ5" s="235"/>
      <c r="BA5" s="235"/>
      <c r="BB5" s="235"/>
      <c r="BC5" s="235"/>
      <c r="BD5" s="235"/>
      <c r="BE5" s="235"/>
      <c r="BF5" s="235"/>
      <c r="BG5" s="235"/>
      <c r="BH5" s="235"/>
      <c r="BI5" s="235"/>
    </row>
    <row r="6" spans="1:63" ht="15" customHeight="1" x14ac:dyDescent="0.4">
      <c r="A6" s="54" t="str">
        <f>IF(BusinessPlan!$B$6=1,AA6,AT6)</f>
        <v>Anzahl Arbeitstage im Monat</v>
      </c>
      <c r="B6" s="16"/>
      <c r="C6" s="45"/>
      <c r="D6" s="27">
        <f>('2. Jahr-Bau'!D5+'2. Jahr-Industrie'!D5+'2. Jahr-Kaufm.'!D5)/3</f>
        <v>20</v>
      </c>
      <c r="E6" s="27">
        <f>('2. Jahr-Bau'!E5+'2. Jahr-Industrie'!E5+'2. Jahr-Kaufm.'!E5)/3</f>
        <v>20</v>
      </c>
      <c r="F6" s="27">
        <f>('2. Jahr-Bau'!F5+'2. Jahr-Industrie'!F5+'2. Jahr-Kaufm.'!F5)/3</f>
        <v>23</v>
      </c>
      <c r="G6" s="27">
        <f>('2. Jahr-Bau'!G5+'2. Jahr-Industrie'!G5+'2. Jahr-Kaufm.'!G5)/3</f>
        <v>18</v>
      </c>
      <c r="H6" s="27">
        <f>('2. Jahr-Bau'!H5+'2. Jahr-Industrie'!H5+'2. Jahr-Kaufm.'!H5)/3</f>
        <v>20</v>
      </c>
      <c r="I6" s="27">
        <f>('2. Jahr-Bau'!I5+'2. Jahr-Industrie'!I5+'2. Jahr-Kaufm.'!I5)/3</f>
        <v>25</v>
      </c>
      <c r="J6" s="27">
        <f>('2. Jahr-Bau'!J5+'2. Jahr-Industrie'!J5+'2. Jahr-Kaufm.'!J5)/3</f>
        <v>20</v>
      </c>
      <c r="K6" s="27">
        <f>('2. Jahr-Bau'!K5+'2. Jahr-Industrie'!K5+'2. Jahr-Kaufm.'!K5)/3</f>
        <v>20</v>
      </c>
      <c r="L6" s="27">
        <f>('2. Jahr-Bau'!L5+'2. Jahr-Industrie'!L5+'2. Jahr-Kaufm.'!L5)/3</f>
        <v>25</v>
      </c>
      <c r="M6" s="27">
        <f>('2. Jahr-Bau'!M5+'2. Jahr-Industrie'!M5+'2. Jahr-Kaufm.'!M5)/3</f>
        <v>20</v>
      </c>
      <c r="N6" s="27">
        <f>('2. Jahr-Bau'!N5+'2. Jahr-Industrie'!N5+'2. Jahr-Kaufm.'!N5)/3</f>
        <v>20</v>
      </c>
      <c r="O6" s="27">
        <f>('2. Jahr-Bau'!O5+'2. Jahr-Industrie'!O5+'2. Jahr-Kaufm.'!O5)/3</f>
        <v>22</v>
      </c>
      <c r="P6" s="28">
        <f>AVERAGE(D6:O6)</f>
        <v>21.083333333333332</v>
      </c>
      <c r="AA6" s="233" t="s">
        <v>38</v>
      </c>
      <c r="AB6" s="233"/>
      <c r="AC6" s="236"/>
      <c r="AD6" s="237"/>
      <c r="AE6" s="237"/>
      <c r="AF6" s="237"/>
      <c r="AG6" s="237"/>
      <c r="AH6" s="237"/>
      <c r="AI6" s="237"/>
      <c r="AJ6" s="237"/>
      <c r="AK6" s="237"/>
      <c r="AL6" s="237"/>
      <c r="AM6" s="237"/>
      <c r="AN6" s="237"/>
      <c r="AO6" s="237"/>
      <c r="AP6" s="237"/>
      <c r="AQ6" s="237"/>
      <c r="AR6" s="237"/>
      <c r="AS6" s="229"/>
      <c r="AT6" s="233" t="s">
        <v>139</v>
      </c>
      <c r="AU6" s="234"/>
      <c r="AV6" s="236"/>
      <c r="AW6" s="237"/>
      <c r="AX6" s="237"/>
      <c r="AY6" s="237"/>
      <c r="AZ6" s="237"/>
      <c r="BA6" s="237"/>
      <c r="BB6" s="237"/>
      <c r="BC6" s="237"/>
      <c r="BD6" s="237"/>
      <c r="BE6" s="237"/>
      <c r="BF6" s="237"/>
      <c r="BG6" s="237"/>
      <c r="BH6" s="237"/>
      <c r="BI6" s="237"/>
    </row>
    <row r="7" spans="1:63" ht="15" customHeight="1" x14ac:dyDescent="0.4">
      <c r="A7" s="54" t="str">
        <f>IF(BusinessPlan!$B$6=1,AA7,AT7)</f>
        <v>Total Stunden</v>
      </c>
      <c r="B7" s="68"/>
      <c r="C7" s="46"/>
      <c r="D7" s="29">
        <f>'2. Jahr-Bau'!D6+'2. Jahr-Industrie'!D6+'2. Jahr-Kaufm.'!D6</f>
        <v>4950</v>
      </c>
      <c r="E7" s="29">
        <f>'2. Jahr-Bau'!E6+'2. Jahr-Industrie'!E6+'2. Jahr-Kaufm.'!E6</f>
        <v>5100</v>
      </c>
      <c r="F7" s="29">
        <f>'2. Jahr-Bau'!F6+'2. Jahr-Industrie'!F6+'2. Jahr-Kaufm.'!F6</f>
        <v>6037.5</v>
      </c>
      <c r="G7" s="29">
        <f>'2. Jahr-Bau'!G6+'2. Jahr-Industrie'!G6+'2. Jahr-Kaufm.'!G6</f>
        <v>5400</v>
      </c>
      <c r="H7" s="29">
        <f>'2. Jahr-Bau'!H6+'2. Jahr-Industrie'!H6+'2. Jahr-Kaufm.'!H6</f>
        <v>5550</v>
      </c>
      <c r="I7" s="29">
        <f>'2. Jahr-Bau'!I6+'2. Jahr-Industrie'!I6+'2. Jahr-Kaufm.'!I6</f>
        <v>7875</v>
      </c>
      <c r="J7" s="29">
        <f>'2. Jahr-Bau'!J6+'2. Jahr-Industrie'!J6+'2. Jahr-Kaufm.'!J6</f>
        <v>6300</v>
      </c>
      <c r="K7" s="29">
        <f>'2. Jahr-Bau'!K6+'2. Jahr-Industrie'!K6+'2. Jahr-Kaufm.'!K6</f>
        <v>6300</v>
      </c>
      <c r="L7" s="29">
        <f>'2. Jahr-Bau'!L6+'2. Jahr-Industrie'!L6+'2. Jahr-Kaufm.'!L6</f>
        <v>7875</v>
      </c>
      <c r="M7" s="29">
        <f>'2. Jahr-Bau'!M6+'2. Jahr-Industrie'!M6+'2. Jahr-Kaufm.'!M6</f>
        <v>7050</v>
      </c>
      <c r="N7" s="29">
        <f>'2. Jahr-Bau'!N6+'2. Jahr-Industrie'!N6+'2. Jahr-Kaufm.'!N6</f>
        <v>7050</v>
      </c>
      <c r="O7" s="29">
        <f>'2. Jahr-Bau'!O6+'2. Jahr-Industrie'!O6+'2. Jahr-Kaufm.'!O6</f>
        <v>7920</v>
      </c>
      <c r="P7" s="31">
        <f>SUM(D7:O7)</f>
        <v>77407.5</v>
      </c>
      <c r="AA7" s="233" t="s">
        <v>2</v>
      </c>
      <c r="AB7" s="234"/>
      <c r="AC7" s="233"/>
      <c r="AD7" s="237"/>
      <c r="AE7" s="237"/>
      <c r="AF7" s="237"/>
      <c r="AG7" s="237"/>
      <c r="AH7" s="237"/>
      <c r="AI7" s="237"/>
      <c r="AJ7" s="237"/>
      <c r="AK7" s="237"/>
      <c r="AL7" s="237"/>
      <c r="AM7" s="237"/>
      <c r="AN7" s="237"/>
      <c r="AO7" s="237"/>
      <c r="AP7" s="237"/>
      <c r="AQ7" s="237"/>
      <c r="AR7" s="237"/>
      <c r="AS7" s="229"/>
      <c r="AT7" s="233" t="s">
        <v>140</v>
      </c>
      <c r="AU7" s="233"/>
      <c r="AV7" s="233"/>
      <c r="AW7" s="237"/>
      <c r="AX7" s="237"/>
      <c r="AY7" s="237"/>
      <c r="AZ7" s="237"/>
      <c r="BA7" s="237"/>
      <c r="BB7" s="237"/>
      <c r="BC7" s="237"/>
      <c r="BD7" s="237"/>
      <c r="BE7" s="237"/>
      <c r="BF7" s="237"/>
      <c r="BG7" s="237"/>
      <c r="BH7" s="237"/>
      <c r="BI7" s="237"/>
    </row>
    <row r="8" spans="1:63" s="12" customFormat="1" ht="15" customHeight="1" x14ac:dyDescent="0.4">
      <c r="A8" s="16"/>
      <c r="B8" s="16"/>
      <c r="C8" s="16"/>
      <c r="D8" s="16"/>
      <c r="E8" s="16"/>
      <c r="F8" s="16"/>
      <c r="G8" s="16"/>
      <c r="H8" s="16"/>
      <c r="I8" s="16"/>
      <c r="J8" s="16"/>
      <c r="K8" s="16"/>
      <c r="L8" s="16"/>
      <c r="M8" s="16"/>
      <c r="N8" s="16"/>
      <c r="O8" s="16"/>
      <c r="P8" s="17"/>
      <c r="AA8" s="233"/>
      <c r="AB8" s="233"/>
      <c r="AC8" s="236"/>
      <c r="AD8" s="237"/>
      <c r="AE8" s="237"/>
      <c r="AF8" s="237"/>
      <c r="AG8" s="237"/>
      <c r="AH8" s="237"/>
      <c r="AI8" s="237"/>
      <c r="AJ8" s="237"/>
      <c r="AK8" s="237"/>
      <c r="AL8" s="237"/>
      <c r="AM8" s="237"/>
      <c r="AN8" s="237"/>
      <c r="AO8" s="237"/>
      <c r="AP8" s="237"/>
      <c r="AQ8" s="237"/>
      <c r="AR8" s="237"/>
      <c r="AS8" s="229"/>
      <c r="AT8" s="233"/>
      <c r="AU8" s="234"/>
      <c r="AV8" s="236"/>
      <c r="AW8" s="237"/>
      <c r="AX8" s="237"/>
      <c r="AY8" s="237"/>
      <c r="AZ8" s="237"/>
      <c r="BA8" s="237"/>
      <c r="BB8" s="237"/>
      <c r="BC8" s="237"/>
      <c r="BD8" s="237"/>
      <c r="BE8" s="237"/>
      <c r="BF8" s="237"/>
      <c r="BG8" s="237"/>
      <c r="BH8" s="237"/>
      <c r="BI8" s="237"/>
    </row>
    <row r="9" spans="1:63" ht="15" customHeight="1" x14ac:dyDescent="0.4">
      <c r="A9" s="54" t="str">
        <f>IF(BusinessPlan!$B$6=1,AA9,AT9)</f>
        <v>Umsatz Temporär</v>
      </c>
      <c r="B9" s="69"/>
      <c r="C9" s="47"/>
      <c r="D9" s="29">
        <f>'2. Jahr-Bau'!D8+'2. Jahr-Industrie'!D8+'2. Jahr-Kaufm.'!D8</f>
        <v>207675</v>
      </c>
      <c r="E9" s="29">
        <f>'2. Jahr-Bau'!E8+'2. Jahr-Industrie'!E8+'2. Jahr-Kaufm.'!E8</f>
        <v>214125</v>
      </c>
      <c r="F9" s="29">
        <f>'2. Jahr-Bau'!F8+'2. Jahr-Industrie'!F8+'2. Jahr-Kaufm.'!F8</f>
        <v>253661.25</v>
      </c>
      <c r="G9" s="29">
        <f>'2. Jahr-Bau'!G8+'2. Jahr-Industrie'!G8+'2. Jahr-Kaufm.'!G8</f>
        <v>226530</v>
      </c>
      <c r="H9" s="29">
        <f>'2. Jahr-Bau'!H8+'2. Jahr-Industrie'!H8+'2. Jahr-Kaufm.'!H8</f>
        <v>233475</v>
      </c>
      <c r="I9" s="29">
        <f>'2. Jahr-Bau'!I8+'2. Jahr-Industrie'!I8+'2. Jahr-Kaufm.'!I8</f>
        <v>330750</v>
      </c>
      <c r="J9" s="29">
        <f>'2. Jahr-Bau'!J8+'2. Jahr-Industrie'!J8+'2. Jahr-Kaufm.'!J8</f>
        <v>264600</v>
      </c>
      <c r="K9" s="29">
        <f>'2. Jahr-Bau'!K8+'2. Jahr-Industrie'!K8+'2. Jahr-Kaufm.'!K8</f>
        <v>264600</v>
      </c>
      <c r="L9" s="29">
        <f>'2. Jahr-Bau'!L8+'2. Jahr-Industrie'!L8+'2. Jahr-Kaufm.'!L8</f>
        <v>330750</v>
      </c>
      <c r="M9" s="29">
        <f>'2. Jahr-Bau'!M8+'2. Jahr-Industrie'!M8+'2. Jahr-Kaufm.'!M8</f>
        <v>295725</v>
      </c>
      <c r="N9" s="29">
        <f>'2. Jahr-Bau'!N8+'2. Jahr-Industrie'!N8+'2. Jahr-Kaufm.'!N8</f>
        <v>295725</v>
      </c>
      <c r="O9" s="29">
        <f>'2. Jahr-Bau'!O8+'2. Jahr-Industrie'!O8+'2. Jahr-Kaufm.'!O8</f>
        <v>332392.5</v>
      </c>
      <c r="P9" s="30">
        <f>SUM(D9:O9)</f>
        <v>3250008.75</v>
      </c>
      <c r="AA9" s="238" t="s">
        <v>3</v>
      </c>
      <c r="AB9" s="234"/>
      <c r="AC9" s="233"/>
      <c r="AD9" s="237"/>
      <c r="AE9" s="237"/>
      <c r="AF9" s="237"/>
      <c r="AG9" s="237"/>
      <c r="AH9" s="237"/>
      <c r="AI9" s="237"/>
      <c r="AJ9" s="237"/>
      <c r="AK9" s="237"/>
      <c r="AL9" s="237"/>
      <c r="AM9" s="237"/>
      <c r="AN9" s="237"/>
      <c r="AO9" s="237"/>
      <c r="AP9" s="237"/>
      <c r="AQ9" s="237"/>
      <c r="AR9" s="237"/>
      <c r="AS9" s="229"/>
      <c r="AT9" s="238" t="s">
        <v>141</v>
      </c>
      <c r="AU9" s="233"/>
      <c r="AV9" s="233"/>
      <c r="AW9" s="237"/>
      <c r="AX9" s="237"/>
      <c r="AY9" s="237"/>
      <c r="AZ9" s="237"/>
      <c r="BA9" s="237"/>
      <c r="BB9" s="237"/>
      <c r="BC9" s="237"/>
      <c r="BD9" s="237"/>
      <c r="BE9" s="237"/>
      <c r="BF9" s="237"/>
      <c r="BG9" s="237"/>
      <c r="BH9" s="237"/>
      <c r="BI9" s="237"/>
    </row>
    <row r="10" spans="1:63" ht="15" customHeight="1" x14ac:dyDescent="0.4">
      <c r="A10" s="54" t="str">
        <f>IF(BusinessPlan!$B$6=1,AA10,AT10)</f>
        <v>Umsatz Festvermittlungen</v>
      </c>
      <c r="B10" s="16"/>
      <c r="C10" s="45"/>
      <c r="D10" s="29">
        <f>'2. Jahr-Bau'!D9+'2. Jahr-Industrie'!D9+'2. Jahr-Kaufm.'!D9</f>
        <v>6000</v>
      </c>
      <c r="E10" s="29">
        <f>'2. Jahr-Bau'!E9+'2. Jahr-Industrie'!E9+'2. Jahr-Kaufm.'!E9</f>
        <v>7000</v>
      </c>
      <c r="F10" s="29">
        <f>'2. Jahr-Bau'!F9+'2. Jahr-Industrie'!F9+'2. Jahr-Kaufm.'!F9</f>
        <v>8000</v>
      </c>
      <c r="G10" s="29">
        <f>'2. Jahr-Bau'!G9+'2. Jahr-Industrie'!G9+'2. Jahr-Kaufm.'!G9</f>
        <v>9000</v>
      </c>
      <c r="H10" s="29">
        <f>'2. Jahr-Bau'!H9+'2. Jahr-Industrie'!H9+'2. Jahr-Kaufm.'!H9</f>
        <v>19000</v>
      </c>
      <c r="I10" s="29">
        <f>'2. Jahr-Bau'!I9+'2. Jahr-Industrie'!I9+'2. Jahr-Kaufm.'!I9</f>
        <v>21000</v>
      </c>
      <c r="J10" s="29">
        <f>'2. Jahr-Bau'!J9+'2. Jahr-Industrie'!J9+'2. Jahr-Kaufm.'!J9</f>
        <v>12000</v>
      </c>
      <c r="K10" s="29">
        <f>'2. Jahr-Bau'!K9+'2. Jahr-Industrie'!K9+'2. Jahr-Kaufm.'!K9</f>
        <v>6000</v>
      </c>
      <c r="L10" s="29">
        <f>'2. Jahr-Bau'!L9+'2. Jahr-Industrie'!L9+'2. Jahr-Kaufm.'!L9</f>
        <v>27000</v>
      </c>
      <c r="M10" s="29">
        <f>'2. Jahr-Bau'!M9+'2. Jahr-Industrie'!M9+'2. Jahr-Kaufm.'!M9</f>
        <v>15000</v>
      </c>
      <c r="N10" s="29">
        <f>'2. Jahr-Bau'!N9+'2. Jahr-Industrie'!N9+'2. Jahr-Kaufm.'!N9</f>
        <v>16000</v>
      </c>
      <c r="O10" s="29">
        <f>'2. Jahr-Bau'!O9+'2. Jahr-Industrie'!O9+'2. Jahr-Kaufm.'!O9</f>
        <v>11000</v>
      </c>
      <c r="P10" s="30">
        <f>SUM(D10:O10)</f>
        <v>157000</v>
      </c>
      <c r="AA10" s="233" t="s">
        <v>4</v>
      </c>
      <c r="AB10" s="233"/>
      <c r="AC10" s="233"/>
      <c r="AD10" s="237"/>
      <c r="AE10" s="237"/>
      <c r="AF10" s="237"/>
      <c r="AG10" s="237"/>
      <c r="AH10" s="237"/>
      <c r="AI10" s="237"/>
      <c r="AJ10" s="237"/>
      <c r="AK10" s="237"/>
      <c r="AL10" s="237"/>
      <c r="AM10" s="237"/>
      <c r="AN10" s="237"/>
      <c r="AO10" s="237"/>
      <c r="AP10" s="237"/>
      <c r="AQ10" s="237"/>
      <c r="AR10" s="237"/>
      <c r="AS10" s="229"/>
      <c r="AT10" s="233" t="s">
        <v>142</v>
      </c>
      <c r="AU10" s="233"/>
      <c r="AV10" s="233"/>
      <c r="AW10" s="237"/>
      <c r="AX10" s="237"/>
      <c r="AY10" s="237"/>
      <c r="AZ10" s="237"/>
      <c r="BA10" s="237"/>
      <c r="BB10" s="237"/>
      <c r="BC10" s="237"/>
      <c r="BD10" s="237"/>
      <c r="BE10" s="237"/>
      <c r="BF10" s="237"/>
      <c r="BG10" s="237"/>
      <c r="BH10" s="237"/>
      <c r="BI10" s="237"/>
    </row>
    <row r="11" spans="1:63" s="19" customFormat="1" ht="15" customHeight="1" x14ac:dyDescent="0.4">
      <c r="A11" s="55" t="str">
        <f>IF(BusinessPlan!$B$6=1,AA11,AT11)</f>
        <v>Total Umsatz (ohne MWSt)</v>
      </c>
      <c r="B11" s="70"/>
      <c r="C11" s="48"/>
      <c r="D11" s="39">
        <f>SUM(D9:D10)</f>
        <v>213675</v>
      </c>
      <c r="E11" s="39">
        <f t="shared" ref="E11:O11" si="0">SUM(E9:E10)</f>
        <v>221125</v>
      </c>
      <c r="F11" s="39">
        <f t="shared" si="0"/>
        <v>261661.25</v>
      </c>
      <c r="G11" s="39">
        <f t="shared" si="0"/>
        <v>235530</v>
      </c>
      <c r="H11" s="39">
        <f t="shared" si="0"/>
        <v>252475</v>
      </c>
      <c r="I11" s="39">
        <f t="shared" si="0"/>
        <v>351750</v>
      </c>
      <c r="J11" s="39">
        <f t="shared" si="0"/>
        <v>276600</v>
      </c>
      <c r="K11" s="39">
        <f t="shared" si="0"/>
        <v>270600</v>
      </c>
      <c r="L11" s="39">
        <f t="shared" si="0"/>
        <v>357750</v>
      </c>
      <c r="M11" s="39">
        <f t="shared" si="0"/>
        <v>310725</v>
      </c>
      <c r="N11" s="39">
        <f t="shared" si="0"/>
        <v>311725</v>
      </c>
      <c r="O11" s="39">
        <f t="shared" si="0"/>
        <v>343392.5</v>
      </c>
      <c r="P11" s="18">
        <f>SUM(D11:O11)</f>
        <v>3407008.75</v>
      </c>
      <c r="AA11" s="233" t="s">
        <v>39</v>
      </c>
      <c r="AB11" s="233"/>
      <c r="AC11" s="239"/>
      <c r="AD11" s="237"/>
      <c r="AE11" s="237"/>
      <c r="AF11" s="237"/>
      <c r="AG11" s="237"/>
      <c r="AH11" s="237"/>
      <c r="AI11" s="237"/>
      <c r="AJ11" s="237"/>
      <c r="AK11" s="237"/>
      <c r="AL11" s="237"/>
      <c r="AM11" s="237"/>
      <c r="AN11" s="237"/>
      <c r="AO11" s="237"/>
      <c r="AP11" s="237"/>
      <c r="AQ11" s="237"/>
      <c r="AR11" s="237"/>
      <c r="AS11" s="229"/>
      <c r="AT11" s="233" t="s">
        <v>143</v>
      </c>
      <c r="AU11" s="272"/>
      <c r="AV11" s="239"/>
      <c r="AW11" s="237"/>
      <c r="AX11" s="237"/>
      <c r="AY11" s="237"/>
      <c r="AZ11" s="237"/>
      <c r="BA11" s="237"/>
      <c r="BB11" s="237"/>
      <c r="BC11" s="237"/>
      <c r="BD11" s="237"/>
      <c r="BE11" s="237"/>
      <c r="BF11" s="237"/>
      <c r="BG11" s="237"/>
      <c r="BH11" s="237"/>
      <c r="BI11" s="237"/>
    </row>
    <row r="12" spans="1:63" ht="15" customHeight="1" x14ac:dyDescent="0.4">
      <c r="A12" s="54" t="str">
        <f>IF(BusinessPlan!$B$6=1,AA12,AT12)</f>
        <v>Debitorenverluste</v>
      </c>
      <c r="B12" s="71"/>
      <c r="C12" s="49"/>
      <c r="D12" s="29">
        <f>'2. Jahr-Bau'!D11+'2. Jahr-Industrie'!D11+'2. Jahr-Kaufm.'!D11</f>
        <v>-1068.375</v>
      </c>
      <c r="E12" s="29">
        <f>'2. Jahr-Bau'!E11+'2. Jahr-Industrie'!E11+'2. Jahr-Kaufm.'!E11</f>
        <v>-1105.625</v>
      </c>
      <c r="F12" s="29">
        <f>'2. Jahr-Bau'!F11+'2. Jahr-Industrie'!F11+'2. Jahr-Kaufm.'!F11</f>
        <v>-1308.3062500000001</v>
      </c>
      <c r="G12" s="29">
        <f>'2. Jahr-Bau'!G11+'2. Jahr-Industrie'!G11+'2. Jahr-Kaufm.'!G11</f>
        <v>-1177.6500000000001</v>
      </c>
      <c r="H12" s="29">
        <f>'2. Jahr-Bau'!H11+'2. Jahr-Industrie'!H11+'2. Jahr-Kaufm.'!H11</f>
        <v>-1262.375</v>
      </c>
      <c r="I12" s="29">
        <f>'2. Jahr-Bau'!I11+'2. Jahr-Industrie'!I11+'2. Jahr-Kaufm.'!I11</f>
        <v>-1758.75</v>
      </c>
      <c r="J12" s="29">
        <f>'2. Jahr-Bau'!J11+'2. Jahr-Industrie'!J11+'2. Jahr-Kaufm.'!J11</f>
        <v>-1383</v>
      </c>
      <c r="K12" s="29">
        <f>'2. Jahr-Bau'!K11+'2. Jahr-Industrie'!K11+'2. Jahr-Kaufm.'!K11</f>
        <v>-1353</v>
      </c>
      <c r="L12" s="29">
        <f>'2. Jahr-Bau'!L11+'2. Jahr-Industrie'!L11+'2. Jahr-Kaufm.'!L11</f>
        <v>-1788.75</v>
      </c>
      <c r="M12" s="29">
        <f>'2. Jahr-Bau'!M11+'2. Jahr-Industrie'!M11+'2. Jahr-Kaufm.'!M11</f>
        <v>-1553.625</v>
      </c>
      <c r="N12" s="29">
        <f>'2. Jahr-Bau'!N11+'2. Jahr-Industrie'!N11+'2. Jahr-Kaufm.'!N11</f>
        <v>-1558.625</v>
      </c>
      <c r="O12" s="29">
        <f>'2. Jahr-Bau'!O11+'2. Jahr-Industrie'!O11+'2. Jahr-Kaufm.'!O11</f>
        <v>-1716.9625000000001</v>
      </c>
      <c r="P12" s="31">
        <f>SUM(D12:O12)</f>
        <v>-17035.043750000001</v>
      </c>
      <c r="AA12" s="238" t="s">
        <v>5</v>
      </c>
      <c r="AB12" s="272"/>
      <c r="AC12" s="233"/>
      <c r="AD12" s="237"/>
      <c r="AE12" s="237"/>
      <c r="AF12" s="237"/>
      <c r="AG12" s="237"/>
      <c r="AH12" s="237"/>
      <c r="AI12" s="237"/>
      <c r="AJ12" s="237"/>
      <c r="AK12" s="237"/>
      <c r="AL12" s="237"/>
      <c r="AM12" s="237"/>
      <c r="AN12" s="237"/>
      <c r="AO12" s="237"/>
      <c r="AP12" s="237"/>
      <c r="AQ12" s="237"/>
      <c r="AR12" s="237"/>
      <c r="AS12" s="229"/>
      <c r="AT12" s="238" t="s">
        <v>145</v>
      </c>
      <c r="AU12" s="233"/>
      <c r="AV12" s="233"/>
      <c r="AW12" s="237"/>
      <c r="AX12" s="237"/>
      <c r="AY12" s="237"/>
      <c r="AZ12" s="237"/>
      <c r="BA12" s="237"/>
      <c r="BB12" s="237"/>
      <c r="BC12" s="237"/>
      <c r="BD12" s="237"/>
      <c r="BE12" s="237"/>
      <c r="BF12" s="237"/>
      <c r="BG12" s="237"/>
      <c r="BH12" s="237"/>
      <c r="BI12" s="237"/>
    </row>
    <row r="13" spans="1:63" s="19" customFormat="1" ht="15" customHeight="1" x14ac:dyDescent="0.4">
      <c r="A13" s="55" t="str">
        <f>IF(BusinessPlan!$B$6=1,AA13,AT13)</f>
        <v>Umsatz netto (ohne MWSt)</v>
      </c>
      <c r="B13" s="70"/>
      <c r="C13" s="48"/>
      <c r="D13" s="40">
        <f>SUM(D11:D12)</f>
        <v>212606.625</v>
      </c>
      <c r="E13" s="40">
        <f t="shared" ref="E13:O13" si="1">SUM(E11:E12)</f>
        <v>220019.375</v>
      </c>
      <c r="F13" s="40">
        <f t="shared" si="1"/>
        <v>260352.94375000001</v>
      </c>
      <c r="G13" s="40">
        <f t="shared" si="1"/>
        <v>234352.35</v>
      </c>
      <c r="H13" s="40">
        <f t="shared" si="1"/>
        <v>251212.625</v>
      </c>
      <c r="I13" s="40">
        <f t="shared" si="1"/>
        <v>349991.25</v>
      </c>
      <c r="J13" s="40">
        <f t="shared" si="1"/>
        <v>275217</v>
      </c>
      <c r="K13" s="40">
        <f t="shared" si="1"/>
        <v>269247</v>
      </c>
      <c r="L13" s="40">
        <f t="shared" si="1"/>
        <v>355961.25</v>
      </c>
      <c r="M13" s="40">
        <f t="shared" si="1"/>
        <v>309171.375</v>
      </c>
      <c r="N13" s="40">
        <f t="shared" si="1"/>
        <v>310166.375</v>
      </c>
      <c r="O13" s="40">
        <f t="shared" si="1"/>
        <v>341675.53749999998</v>
      </c>
      <c r="P13" s="31">
        <f>SUM(D13:O13)</f>
        <v>3389973.7062500003</v>
      </c>
      <c r="AA13" s="233" t="s">
        <v>62</v>
      </c>
      <c r="AB13" s="233"/>
      <c r="AC13" s="233"/>
      <c r="AD13" s="237"/>
      <c r="AE13" s="237"/>
      <c r="AF13" s="237"/>
      <c r="AG13" s="237"/>
      <c r="AH13" s="237"/>
      <c r="AI13" s="237"/>
      <c r="AJ13" s="237"/>
      <c r="AK13" s="237"/>
      <c r="AL13" s="237"/>
      <c r="AM13" s="237"/>
      <c r="AN13" s="237"/>
      <c r="AO13" s="237"/>
      <c r="AP13" s="237"/>
      <c r="AQ13" s="237"/>
      <c r="AR13" s="237"/>
      <c r="AS13" s="229"/>
      <c r="AT13" s="233" t="s">
        <v>144</v>
      </c>
      <c r="AU13" s="233"/>
      <c r="AV13" s="233"/>
      <c r="AW13" s="237"/>
      <c r="AX13" s="237"/>
      <c r="AY13" s="237"/>
      <c r="AZ13" s="237"/>
      <c r="BA13" s="237"/>
      <c r="BB13" s="237"/>
      <c r="BC13" s="237"/>
      <c r="BD13" s="237"/>
      <c r="BE13" s="237"/>
      <c r="BF13" s="237"/>
      <c r="BG13" s="237"/>
      <c r="BH13" s="237"/>
      <c r="BI13" s="237"/>
    </row>
    <row r="14" spans="1:63" s="12" customFormat="1" ht="15" customHeight="1" x14ac:dyDescent="0.4">
      <c r="A14" s="16"/>
      <c r="B14" s="16"/>
      <c r="C14" s="16"/>
      <c r="D14" s="32"/>
      <c r="E14" s="32"/>
      <c r="F14" s="32"/>
      <c r="G14" s="32"/>
      <c r="H14" s="32"/>
      <c r="I14" s="32"/>
      <c r="J14" s="32"/>
      <c r="K14" s="32"/>
      <c r="L14" s="32"/>
      <c r="M14" s="32"/>
      <c r="N14" s="32"/>
      <c r="O14" s="32"/>
      <c r="P14" s="33"/>
      <c r="AA14" s="233"/>
      <c r="AB14" s="233"/>
      <c r="AC14" s="240"/>
      <c r="AD14" s="237"/>
      <c r="AE14" s="237"/>
      <c r="AF14" s="237"/>
      <c r="AG14" s="237"/>
      <c r="AH14" s="237"/>
      <c r="AI14" s="237"/>
      <c r="AJ14" s="237"/>
      <c r="AK14" s="237"/>
      <c r="AL14" s="237"/>
      <c r="AM14" s="237"/>
      <c r="AN14" s="237"/>
      <c r="AO14" s="237"/>
      <c r="AP14" s="237"/>
      <c r="AQ14" s="237"/>
      <c r="AR14" s="237"/>
      <c r="AS14" s="229"/>
      <c r="AT14" s="233"/>
      <c r="AU14" s="273"/>
      <c r="AV14" s="240"/>
      <c r="AW14" s="237"/>
      <c r="AX14" s="237"/>
      <c r="AY14" s="237"/>
      <c r="AZ14" s="237"/>
      <c r="BA14" s="237"/>
      <c r="BB14" s="237"/>
      <c r="BC14" s="237"/>
      <c r="BD14" s="237"/>
      <c r="BE14" s="237"/>
      <c r="BF14" s="237"/>
      <c r="BG14" s="237"/>
      <c r="BH14" s="237"/>
      <c r="BI14" s="237"/>
    </row>
    <row r="15" spans="1:63" ht="15" customHeight="1" x14ac:dyDescent="0.4">
      <c r="A15" s="132" t="str">
        <f>IF(BusinessPlan!$B$6=1,AA15,AT15)</f>
        <v>Lohnkosten temporär brutto</v>
      </c>
      <c r="B15" s="69"/>
      <c r="C15" s="47"/>
      <c r="D15" s="29">
        <f>'2. Jahr-Bau'!D14+'2. Jahr-Industrie'!D14+'2. Jahr-Kaufm.'!D14</f>
        <v>143550</v>
      </c>
      <c r="E15" s="29">
        <f>'2. Jahr-Bau'!E14+'2. Jahr-Industrie'!E14+'2. Jahr-Kaufm.'!E14</f>
        <v>147900</v>
      </c>
      <c r="F15" s="29">
        <f>'2. Jahr-Bau'!F14+'2. Jahr-Industrie'!F14+'2. Jahr-Kaufm.'!F14</f>
        <v>175087.5</v>
      </c>
      <c r="G15" s="29">
        <f>'2. Jahr-Bau'!G14+'2. Jahr-Industrie'!G14+'2. Jahr-Kaufm.'!G14</f>
        <v>156600</v>
      </c>
      <c r="H15" s="29">
        <f>'2. Jahr-Bau'!H14+'2. Jahr-Industrie'!H14+'2. Jahr-Kaufm.'!H14</f>
        <v>160950</v>
      </c>
      <c r="I15" s="29">
        <f>'2. Jahr-Bau'!I14+'2. Jahr-Industrie'!I14+'2. Jahr-Kaufm.'!I14</f>
        <v>228375</v>
      </c>
      <c r="J15" s="29">
        <f>'2. Jahr-Bau'!J14+'2. Jahr-Industrie'!J14+'2. Jahr-Kaufm.'!J14</f>
        <v>182700</v>
      </c>
      <c r="K15" s="29">
        <f>'2. Jahr-Bau'!K14+'2. Jahr-Industrie'!K14+'2. Jahr-Kaufm.'!K14</f>
        <v>182700</v>
      </c>
      <c r="L15" s="29">
        <f>'2. Jahr-Bau'!L14+'2. Jahr-Industrie'!L14+'2. Jahr-Kaufm.'!L14</f>
        <v>228375</v>
      </c>
      <c r="M15" s="29">
        <f>'2. Jahr-Bau'!M14+'2. Jahr-Industrie'!M14+'2. Jahr-Kaufm.'!M14</f>
        <v>204450</v>
      </c>
      <c r="N15" s="29">
        <f>'2. Jahr-Bau'!N14+'2. Jahr-Industrie'!N14+'2. Jahr-Kaufm.'!N14</f>
        <v>204450</v>
      </c>
      <c r="O15" s="29">
        <f>'2. Jahr-Bau'!O14+'2. Jahr-Industrie'!O14+'2. Jahr-Kaufm.'!O14</f>
        <v>229680</v>
      </c>
      <c r="P15" s="31">
        <f>SUM(D15:O15)</f>
        <v>2244817.5</v>
      </c>
      <c r="AA15" s="238" t="s">
        <v>94</v>
      </c>
      <c r="AB15" s="273"/>
      <c r="AC15" s="239"/>
      <c r="AD15" s="237"/>
      <c r="AE15" s="237"/>
      <c r="AF15" s="237"/>
      <c r="AG15" s="237"/>
      <c r="AH15" s="237"/>
      <c r="AI15" s="237"/>
      <c r="AJ15" s="237"/>
      <c r="AK15" s="237"/>
      <c r="AL15" s="237"/>
      <c r="AM15" s="237"/>
      <c r="AN15" s="237"/>
      <c r="AO15" s="237"/>
      <c r="AP15" s="237"/>
      <c r="AQ15" s="237"/>
      <c r="AR15" s="237"/>
      <c r="AS15" s="229"/>
      <c r="AT15" s="238" t="s">
        <v>146</v>
      </c>
      <c r="AU15" s="272"/>
      <c r="AV15" s="239"/>
      <c r="AW15" s="237"/>
      <c r="AX15" s="237"/>
      <c r="AY15" s="237"/>
      <c r="AZ15" s="237"/>
      <c r="BA15" s="237"/>
      <c r="BB15" s="237"/>
      <c r="BC15" s="237"/>
      <c r="BD15" s="237"/>
      <c r="BE15" s="237"/>
      <c r="BF15" s="237"/>
      <c r="BG15" s="237"/>
      <c r="BH15" s="237"/>
      <c r="BI15" s="237"/>
    </row>
    <row r="16" spans="1:63" ht="15" customHeight="1" x14ac:dyDescent="0.4">
      <c r="A16" s="132" t="str">
        <f>IF(BusinessPlan!$B$6=1,AA16,AT16)</f>
        <v>Sozialleistungen (AG Anteil)</v>
      </c>
      <c r="B16" s="71"/>
      <c r="C16" s="49"/>
      <c r="D16" s="29">
        <f>'2. Jahr-Bau'!D15+'2. Jahr-Industrie'!D15+'2. Jahr-Kaufm.'!D15</f>
        <v>19792.5</v>
      </c>
      <c r="E16" s="29">
        <f>'2. Jahr-Bau'!E15+'2. Jahr-Industrie'!E15+'2. Jahr-Kaufm.'!E15</f>
        <v>20314.5</v>
      </c>
      <c r="F16" s="29">
        <f>'2. Jahr-Bau'!F15+'2. Jahr-Industrie'!F15+'2. Jahr-Kaufm.'!F15</f>
        <v>23961.974999999999</v>
      </c>
      <c r="G16" s="29">
        <f>'2. Jahr-Bau'!G15+'2. Jahr-Industrie'!G15+'2. Jahr-Kaufm.'!G15</f>
        <v>21493.35</v>
      </c>
      <c r="H16" s="29">
        <f>'2. Jahr-Bau'!H15+'2. Jahr-Industrie'!H15+'2. Jahr-Kaufm.'!H15</f>
        <v>21880.5</v>
      </c>
      <c r="I16" s="29">
        <f>'2. Jahr-Bau'!I15+'2. Jahr-Industrie'!I15+'2. Jahr-Kaufm.'!I15</f>
        <v>31156.875</v>
      </c>
      <c r="J16" s="29">
        <f>'2. Jahr-Bau'!J15+'2. Jahr-Industrie'!J15+'2. Jahr-Kaufm.'!J15</f>
        <v>24925.5</v>
      </c>
      <c r="K16" s="29">
        <f>'2. Jahr-Bau'!K15+'2. Jahr-Industrie'!K15+'2. Jahr-Kaufm.'!K15</f>
        <v>24925.5</v>
      </c>
      <c r="L16" s="29">
        <f>'2. Jahr-Bau'!L15+'2. Jahr-Industrie'!L15+'2. Jahr-Kaufm.'!L15</f>
        <v>31156.875</v>
      </c>
      <c r="M16" s="29">
        <f>'2. Jahr-Bau'!M15+'2. Jahr-Industrie'!M15+'2. Jahr-Kaufm.'!M15</f>
        <v>27970.5</v>
      </c>
      <c r="N16" s="29">
        <f>'2. Jahr-Bau'!N15+'2. Jahr-Industrie'!N15+'2. Jahr-Kaufm.'!N15</f>
        <v>27970.5</v>
      </c>
      <c r="O16" s="29">
        <f>'2. Jahr-Bau'!O15+'2. Jahr-Industrie'!O15+'2. Jahr-Kaufm.'!O15</f>
        <v>31341.75</v>
      </c>
      <c r="P16" s="31">
        <f>SUM(D16:O16)</f>
        <v>306890.32500000001</v>
      </c>
      <c r="Q16" s="221">
        <f>P16/P15</f>
        <v>0.1367105900591028</v>
      </c>
      <c r="R16" s="270" t="str">
        <f>IF(BusinessPlan!$B$6=1,AR16,BK16)</f>
        <v>check:</v>
      </c>
      <c r="AA16" s="238" t="s">
        <v>112</v>
      </c>
      <c r="AB16" s="272"/>
      <c r="AC16" s="233"/>
      <c r="AD16" s="237"/>
      <c r="AE16" s="237"/>
      <c r="AF16" s="237"/>
      <c r="AG16" s="237"/>
      <c r="AH16" s="237"/>
      <c r="AI16" s="237"/>
      <c r="AJ16" s="237"/>
      <c r="AK16" s="237"/>
      <c r="AL16" s="237"/>
      <c r="AM16" s="237"/>
      <c r="AN16" s="237"/>
      <c r="AO16" s="237"/>
      <c r="AP16" s="237"/>
      <c r="AQ16" s="237"/>
      <c r="AR16" s="237" t="s">
        <v>119</v>
      </c>
      <c r="AS16" s="229"/>
      <c r="AT16" s="238" t="s">
        <v>147</v>
      </c>
      <c r="AU16" s="233"/>
      <c r="AV16" s="233"/>
      <c r="AW16" s="237"/>
      <c r="AX16" s="237"/>
      <c r="AY16" s="237"/>
      <c r="AZ16" s="237"/>
      <c r="BA16" s="237"/>
      <c r="BB16" s="237"/>
      <c r="BC16" s="237"/>
      <c r="BD16" s="237"/>
      <c r="BE16" s="237"/>
      <c r="BF16" s="237"/>
      <c r="BG16" s="237"/>
      <c r="BH16" s="237"/>
      <c r="BI16" s="237"/>
      <c r="BK16" s="254" t="s">
        <v>187</v>
      </c>
    </row>
    <row r="17" spans="1:63" s="19" customFormat="1" ht="15.75" customHeight="1" x14ac:dyDescent="0.4">
      <c r="A17" s="56" t="str">
        <f>IF(BusinessPlan!$B$6=1,AA17,AT17)</f>
        <v>Total Lohnaufwand temporär</v>
      </c>
      <c r="B17" s="72"/>
      <c r="C17" s="50"/>
      <c r="D17" s="41">
        <f>SUM(D15:D16)</f>
        <v>163342.5</v>
      </c>
      <c r="E17" s="41">
        <f t="shared" ref="E17:P17" si="2">SUM(E15:E16)</f>
        <v>168214.5</v>
      </c>
      <c r="F17" s="41">
        <f t="shared" si="2"/>
        <v>199049.47500000001</v>
      </c>
      <c r="G17" s="41">
        <f t="shared" si="2"/>
        <v>178093.35</v>
      </c>
      <c r="H17" s="41">
        <f t="shared" si="2"/>
        <v>182830.5</v>
      </c>
      <c r="I17" s="41">
        <f t="shared" si="2"/>
        <v>259531.875</v>
      </c>
      <c r="J17" s="41">
        <f t="shared" si="2"/>
        <v>207625.5</v>
      </c>
      <c r="K17" s="41">
        <f t="shared" si="2"/>
        <v>207625.5</v>
      </c>
      <c r="L17" s="41">
        <f t="shared" si="2"/>
        <v>259531.875</v>
      </c>
      <c r="M17" s="41">
        <f t="shared" si="2"/>
        <v>232420.5</v>
      </c>
      <c r="N17" s="41">
        <f t="shared" si="2"/>
        <v>232420.5</v>
      </c>
      <c r="O17" s="41">
        <f t="shared" si="2"/>
        <v>261021.75</v>
      </c>
      <c r="P17" s="31">
        <f t="shared" si="2"/>
        <v>2551707.8250000002</v>
      </c>
      <c r="R17" s="85">
        <f>SUM(P15:P16)</f>
        <v>2551707.8250000002</v>
      </c>
      <c r="AA17" s="233" t="s">
        <v>61</v>
      </c>
      <c r="AB17" s="233"/>
      <c r="AC17" s="233"/>
      <c r="AD17" s="237"/>
      <c r="AE17" s="237"/>
      <c r="AF17" s="237"/>
      <c r="AG17" s="237"/>
      <c r="AH17" s="237"/>
      <c r="AI17" s="237"/>
      <c r="AJ17" s="237"/>
      <c r="AK17" s="237"/>
      <c r="AL17" s="237"/>
      <c r="AM17" s="237"/>
      <c r="AN17" s="237"/>
      <c r="AO17" s="237"/>
      <c r="AP17" s="237"/>
      <c r="AQ17" s="237"/>
      <c r="AR17" s="237"/>
      <c r="AS17" s="229"/>
      <c r="AT17" s="233" t="s">
        <v>148</v>
      </c>
      <c r="AU17" s="233"/>
      <c r="AV17" s="233"/>
      <c r="AW17" s="237"/>
      <c r="AX17" s="237"/>
      <c r="AY17" s="237"/>
      <c r="AZ17" s="237"/>
      <c r="BA17" s="237"/>
      <c r="BB17" s="237"/>
      <c r="BC17" s="237"/>
      <c r="BD17" s="237"/>
      <c r="BE17" s="237"/>
      <c r="BF17" s="237"/>
      <c r="BG17" s="237"/>
      <c r="BH17" s="237"/>
      <c r="BI17" s="237"/>
    </row>
    <row r="18" spans="1:63" s="12" customFormat="1" ht="15" customHeight="1" x14ac:dyDescent="0.4">
      <c r="A18" s="16"/>
      <c r="B18" s="16"/>
      <c r="C18" s="16"/>
      <c r="D18" s="32"/>
      <c r="E18" s="32"/>
      <c r="F18" s="32"/>
      <c r="G18" s="32"/>
      <c r="H18" s="32"/>
      <c r="I18" s="32"/>
      <c r="J18" s="32"/>
      <c r="K18" s="32"/>
      <c r="L18" s="32"/>
      <c r="M18" s="32"/>
      <c r="N18" s="32"/>
      <c r="O18" s="32"/>
      <c r="P18" s="33"/>
      <c r="Q18" s="85"/>
      <c r="AA18" s="233"/>
      <c r="AB18" s="233"/>
      <c r="AC18" s="233"/>
      <c r="AD18" s="237"/>
      <c r="AE18" s="237"/>
      <c r="AF18" s="237"/>
      <c r="AG18" s="237"/>
      <c r="AH18" s="237"/>
      <c r="AI18" s="237"/>
      <c r="AJ18" s="237"/>
      <c r="AK18" s="237"/>
      <c r="AL18" s="237"/>
      <c r="AM18" s="237"/>
      <c r="AN18" s="237"/>
      <c r="AO18" s="237"/>
      <c r="AP18" s="237"/>
      <c r="AQ18" s="237"/>
      <c r="AR18" s="237"/>
      <c r="AS18" s="229"/>
      <c r="AT18" s="233"/>
      <c r="AU18" s="233"/>
      <c r="AV18" s="233"/>
      <c r="AW18" s="237"/>
      <c r="AX18" s="237"/>
      <c r="AY18" s="237"/>
      <c r="AZ18" s="237"/>
      <c r="BA18" s="237"/>
      <c r="BB18" s="237"/>
      <c r="BC18" s="237"/>
      <c r="BD18" s="237"/>
      <c r="BE18" s="237"/>
      <c r="BF18" s="237"/>
      <c r="BG18" s="237"/>
      <c r="BH18" s="237"/>
      <c r="BI18" s="237"/>
    </row>
    <row r="19" spans="1:63" s="19" customFormat="1" ht="15" customHeight="1" x14ac:dyDescent="0.4">
      <c r="A19" s="57" t="str">
        <f>IF(BusinessPlan!$B$6=1,AA19,AT19)</f>
        <v>Bruttogewinn</v>
      </c>
      <c r="B19" s="73"/>
      <c r="C19" s="51"/>
      <c r="D19" s="42">
        <f t="shared" ref="D19:O19" si="3">D13-D17</f>
        <v>49264.125</v>
      </c>
      <c r="E19" s="42">
        <f t="shared" si="3"/>
        <v>51804.875</v>
      </c>
      <c r="F19" s="42">
        <f t="shared" si="3"/>
        <v>61303.46875</v>
      </c>
      <c r="G19" s="42">
        <f t="shared" si="3"/>
        <v>56259</v>
      </c>
      <c r="H19" s="42">
        <f t="shared" si="3"/>
        <v>68382.125</v>
      </c>
      <c r="I19" s="42">
        <f t="shared" si="3"/>
        <v>90459.375</v>
      </c>
      <c r="J19" s="42">
        <f t="shared" si="3"/>
        <v>67591.5</v>
      </c>
      <c r="K19" s="42">
        <f t="shared" si="3"/>
        <v>61621.5</v>
      </c>
      <c r="L19" s="42">
        <f t="shared" si="3"/>
        <v>96429.375</v>
      </c>
      <c r="M19" s="42">
        <f t="shared" si="3"/>
        <v>76750.875</v>
      </c>
      <c r="N19" s="42">
        <f t="shared" si="3"/>
        <v>77745.875</v>
      </c>
      <c r="O19" s="42">
        <f t="shared" si="3"/>
        <v>80653.787499999977</v>
      </c>
      <c r="P19" s="31">
        <f>SUM(D19:O19)</f>
        <v>838265.88124999998</v>
      </c>
      <c r="AA19" s="233" t="s">
        <v>6</v>
      </c>
      <c r="AB19" s="233"/>
      <c r="AC19" s="241"/>
      <c r="AD19" s="248"/>
      <c r="AE19" s="248"/>
      <c r="AF19" s="248"/>
      <c r="AG19" s="248"/>
      <c r="AH19" s="248"/>
      <c r="AI19" s="248"/>
      <c r="AJ19" s="248"/>
      <c r="AK19" s="248"/>
      <c r="AL19" s="248"/>
      <c r="AM19" s="248"/>
      <c r="AN19" s="248"/>
      <c r="AO19" s="248"/>
      <c r="AP19" s="248"/>
      <c r="AQ19" s="248"/>
      <c r="AR19" s="248"/>
      <c r="AS19" s="229"/>
      <c r="AT19" s="233" t="s">
        <v>149</v>
      </c>
      <c r="AU19" s="233"/>
      <c r="AV19" s="241"/>
      <c r="AW19" s="248"/>
      <c r="AX19" s="248"/>
      <c r="AY19" s="248"/>
      <c r="AZ19" s="248"/>
      <c r="BA19" s="248"/>
      <c r="BB19" s="248"/>
      <c r="BC19" s="248"/>
      <c r="BD19" s="248"/>
      <c r="BE19" s="248"/>
      <c r="BF19" s="248"/>
      <c r="BG19" s="248"/>
      <c r="BH19" s="248"/>
      <c r="BI19" s="248"/>
    </row>
    <row r="20" spans="1:63" s="19" customFormat="1" ht="15" customHeight="1" x14ac:dyDescent="0.4">
      <c r="A20" s="133" t="str">
        <f>IF(BusinessPlan!$B$6=1,AA20,AT20)</f>
        <v>Umsatz Marge temporär in %</v>
      </c>
      <c r="B20" s="74"/>
      <c r="C20" s="52"/>
      <c r="D20" s="20">
        <f>(D9-D17)/D9</f>
        <v>0.21347056699169376</v>
      </c>
      <c r="E20" s="20">
        <f t="shared" ref="E20:N20" si="4">(E9-E17)/E9</f>
        <v>0.21440980735551662</v>
      </c>
      <c r="F20" s="20">
        <f t="shared" si="4"/>
        <v>0.2152941176470588</v>
      </c>
      <c r="G20" s="20">
        <f t="shared" si="4"/>
        <v>0.21382002383790225</v>
      </c>
      <c r="H20" s="20">
        <f t="shared" si="4"/>
        <v>0.21691615804690009</v>
      </c>
      <c r="I20" s="20">
        <f t="shared" si="4"/>
        <v>0.21532312925170069</v>
      </c>
      <c r="J20" s="20">
        <f t="shared" si="4"/>
        <v>0.21532312925170069</v>
      </c>
      <c r="K20" s="20">
        <f t="shared" si="4"/>
        <v>0.21532312925170069</v>
      </c>
      <c r="L20" s="20">
        <f t="shared" si="4"/>
        <v>0.21532312925170069</v>
      </c>
      <c r="M20" s="20">
        <f t="shared" si="4"/>
        <v>0.21406543241186912</v>
      </c>
      <c r="N20" s="20">
        <f t="shared" si="4"/>
        <v>0.21406543241186912</v>
      </c>
      <c r="O20" s="20">
        <f>(O9-O17)/O9</f>
        <v>0.21471829238024323</v>
      </c>
      <c r="P20" s="20">
        <f>(P9-P17)/P9</f>
        <v>0.21486124460434139</v>
      </c>
      <c r="AA20" s="233" t="s">
        <v>63</v>
      </c>
      <c r="AB20" s="233"/>
      <c r="AC20" s="241"/>
      <c r="AD20" s="249"/>
      <c r="AE20" s="249"/>
      <c r="AF20" s="249"/>
      <c r="AG20" s="249"/>
      <c r="AH20" s="249"/>
      <c r="AI20" s="249"/>
      <c r="AJ20" s="249"/>
      <c r="AK20" s="249"/>
      <c r="AL20" s="249"/>
      <c r="AM20" s="249"/>
      <c r="AN20" s="249"/>
      <c r="AO20" s="249"/>
      <c r="AP20" s="249"/>
      <c r="AQ20" s="249"/>
      <c r="AR20" s="249"/>
      <c r="AS20" s="229"/>
      <c r="AT20" s="233" t="s">
        <v>150</v>
      </c>
      <c r="AU20" s="233"/>
      <c r="AV20" s="241"/>
      <c r="AW20" s="249"/>
      <c r="AX20" s="249"/>
      <c r="AY20" s="249"/>
      <c r="AZ20" s="249"/>
      <c r="BA20" s="249"/>
      <c r="BB20" s="249"/>
      <c r="BC20" s="249"/>
      <c r="BD20" s="249"/>
      <c r="BE20" s="249"/>
      <c r="BF20" s="249"/>
      <c r="BG20" s="249"/>
      <c r="BH20" s="249"/>
      <c r="BI20" s="249"/>
    </row>
    <row r="21" spans="1:63" s="22" customFormat="1" ht="15" customHeight="1" x14ac:dyDescent="0.4">
      <c r="A21" s="58" t="str">
        <f>IF(BusinessPlan!$B$6=1,AA21,AT21)</f>
        <v>Bruttogewinn Marge in %</v>
      </c>
      <c r="B21" s="75"/>
      <c r="C21" s="53"/>
      <c r="D21" s="21">
        <f t="shared" ref="D21:P21" si="5">D19/D13</f>
        <v>0.2317149101068699</v>
      </c>
      <c r="E21" s="21">
        <f t="shared" si="5"/>
        <v>0.23545596836642227</v>
      </c>
      <c r="F21" s="21">
        <f t="shared" si="5"/>
        <v>0.23546293683879271</v>
      </c>
      <c r="G21" s="21">
        <f t="shared" si="5"/>
        <v>0.24006159955298079</v>
      </c>
      <c r="H21" s="21">
        <f t="shared" si="5"/>
        <v>0.27220815434733825</v>
      </c>
      <c r="I21" s="21">
        <f t="shared" si="5"/>
        <v>0.25846181868832435</v>
      </c>
      <c r="J21" s="21">
        <f t="shared" si="5"/>
        <v>0.2455934771471239</v>
      </c>
      <c r="K21" s="21">
        <f t="shared" si="5"/>
        <v>0.22886605978896701</v>
      </c>
      <c r="L21" s="21">
        <f t="shared" si="5"/>
        <v>0.27089851774596252</v>
      </c>
      <c r="M21" s="21">
        <f t="shared" si="5"/>
        <v>0.24824702804391255</v>
      </c>
      <c r="N21" s="21">
        <f t="shared" si="5"/>
        <v>0.25065861829800218</v>
      </c>
      <c r="O21" s="21">
        <f t="shared" si="5"/>
        <v>0.23605373709260641</v>
      </c>
      <c r="P21" s="21">
        <f t="shared" si="5"/>
        <v>0.24727798911965379</v>
      </c>
      <c r="AA21" s="233" t="s">
        <v>64</v>
      </c>
      <c r="AB21" s="233"/>
      <c r="AC21" s="233"/>
      <c r="AD21" s="229"/>
      <c r="AE21" s="229"/>
      <c r="AF21" s="229"/>
      <c r="AG21" s="229"/>
      <c r="AH21" s="229"/>
      <c r="AI21" s="229"/>
      <c r="AJ21" s="229"/>
      <c r="AK21" s="229"/>
      <c r="AL21" s="229"/>
      <c r="AM21" s="229"/>
      <c r="AN21" s="229"/>
      <c r="AO21" s="229"/>
      <c r="AP21" s="229"/>
      <c r="AQ21" s="229"/>
      <c r="AR21" s="229"/>
      <c r="AS21" s="229"/>
      <c r="AT21" s="233" t="s">
        <v>151</v>
      </c>
      <c r="AU21" s="233"/>
      <c r="AV21" s="233"/>
      <c r="AW21" s="229"/>
      <c r="AX21" s="229"/>
      <c r="AY21" s="229"/>
      <c r="AZ21" s="229"/>
      <c r="BA21" s="229"/>
      <c r="BB21" s="229"/>
      <c r="BC21" s="229"/>
      <c r="BD21" s="229"/>
      <c r="BE21" s="229"/>
      <c r="BF21" s="229"/>
      <c r="BG21" s="229"/>
      <c r="BH21" s="229"/>
      <c r="BI21" s="229"/>
    </row>
    <row r="22" spans="1:63" s="22" customFormat="1" ht="11.25" customHeight="1" x14ac:dyDescent="0.4">
      <c r="A22" s="86"/>
      <c r="B22" s="86"/>
      <c r="C22" s="86"/>
      <c r="D22" s="87"/>
      <c r="E22" s="87"/>
      <c r="F22" s="87"/>
      <c r="G22" s="87"/>
      <c r="H22" s="87"/>
      <c r="I22" s="87"/>
      <c r="J22" s="87"/>
      <c r="K22" s="87"/>
      <c r="L22" s="87"/>
      <c r="M22" s="87"/>
      <c r="N22" s="87"/>
      <c r="O22" s="87"/>
      <c r="P22" s="87"/>
      <c r="AA22" s="233"/>
      <c r="AB22" s="233"/>
      <c r="AC22" s="276"/>
      <c r="AD22" s="276"/>
      <c r="AE22" s="276"/>
      <c r="AF22" s="276"/>
      <c r="AG22" s="276"/>
      <c r="AH22" s="276"/>
      <c r="AI22" s="276"/>
      <c r="AJ22" s="276"/>
      <c r="AK22" s="276"/>
      <c r="AL22" s="276"/>
      <c r="AM22" s="276"/>
      <c r="AN22" s="276"/>
      <c r="AO22" s="276"/>
      <c r="AP22" s="276"/>
      <c r="AQ22" s="276"/>
      <c r="AR22" s="276"/>
      <c r="AS22" s="276"/>
      <c r="AT22" s="233"/>
      <c r="AU22" s="276"/>
      <c r="AV22" s="276"/>
      <c r="AW22" s="276"/>
      <c r="AX22" s="276"/>
      <c r="AY22" s="276"/>
      <c r="AZ22" s="276"/>
      <c r="BA22" s="276"/>
      <c r="BB22" s="276"/>
      <c r="BC22" s="276"/>
      <c r="BD22" s="276"/>
      <c r="BE22" s="276"/>
      <c r="BF22" s="276"/>
      <c r="BG22" s="276"/>
      <c r="BH22" s="276"/>
      <c r="BI22" s="276"/>
    </row>
    <row r="23" spans="1:63" s="22" customFormat="1" ht="15" customHeight="1" x14ac:dyDescent="0.4">
      <c r="A23" s="86"/>
      <c r="B23" s="86"/>
      <c r="C23" s="86"/>
      <c r="D23" s="87"/>
      <c r="E23" s="87"/>
      <c r="F23" s="87"/>
      <c r="G23" s="87"/>
      <c r="H23" s="87"/>
      <c r="I23" s="88" t="str">
        <f>IF(BusinessPlan!$B$6=1,AI23,BB23)</f>
        <v>Seite 1</v>
      </c>
      <c r="J23" s="87"/>
      <c r="K23" s="87"/>
      <c r="L23" s="87"/>
      <c r="M23" s="87"/>
      <c r="N23" s="87"/>
      <c r="O23" s="87"/>
      <c r="P23" s="87"/>
      <c r="AA23" s="276"/>
      <c r="AB23" s="276"/>
      <c r="AC23" s="276"/>
      <c r="AD23" s="276"/>
      <c r="AE23" s="276"/>
      <c r="AF23" s="276"/>
      <c r="AG23" s="276"/>
      <c r="AH23" s="276"/>
      <c r="AI23" s="279" t="s">
        <v>101</v>
      </c>
      <c r="AJ23" s="276"/>
      <c r="AK23" s="276"/>
      <c r="AL23" s="276"/>
      <c r="AM23" s="276"/>
      <c r="AN23" s="276"/>
      <c r="AO23" s="276"/>
      <c r="AP23" s="276"/>
      <c r="AQ23" s="276"/>
      <c r="AR23" s="276"/>
      <c r="AS23" s="276"/>
      <c r="AT23" s="276"/>
      <c r="AU23" s="276"/>
      <c r="AV23" s="276"/>
      <c r="AW23" s="276"/>
      <c r="AX23" s="276"/>
      <c r="AY23" s="276"/>
      <c r="AZ23" s="276"/>
      <c r="BA23" s="276"/>
      <c r="BB23" s="279" t="s">
        <v>162</v>
      </c>
      <c r="BC23" s="276"/>
      <c r="BD23" s="276"/>
      <c r="BE23" s="276"/>
      <c r="BF23" s="276"/>
      <c r="BG23" s="276"/>
      <c r="BH23" s="276"/>
      <c r="BI23" s="276"/>
    </row>
    <row r="24" spans="1:63" s="22" customFormat="1" ht="15" customHeight="1" x14ac:dyDescent="0.4">
      <c r="A24" s="86"/>
      <c r="B24" s="86"/>
      <c r="C24" s="86"/>
      <c r="D24" s="87"/>
      <c r="E24" s="87"/>
      <c r="F24" s="87"/>
      <c r="G24" s="87"/>
      <c r="H24" s="87"/>
      <c r="I24" s="87"/>
      <c r="J24" s="87"/>
      <c r="K24" s="87"/>
      <c r="L24" s="87"/>
      <c r="M24" s="87"/>
      <c r="N24" s="87"/>
      <c r="O24" s="87"/>
      <c r="P24" s="87"/>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row>
    <row r="25" spans="1:63" s="35" customFormat="1" ht="15" customHeight="1" x14ac:dyDescent="0.4">
      <c r="A25" s="123"/>
      <c r="B25" s="124"/>
      <c r="C25" s="124"/>
      <c r="D25" s="134"/>
      <c r="E25" s="134"/>
      <c r="F25" s="134"/>
      <c r="G25" s="134"/>
      <c r="H25" s="134"/>
      <c r="I25" s="134"/>
      <c r="J25" s="134"/>
      <c r="K25" s="134"/>
      <c r="L25" s="134"/>
      <c r="M25" s="134"/>
      <c r="N25" s="134"/>
      <c r="O25" s="134"/>
      <c r="P25" s="124"/>
      <c r="AA25" s="276"/>
      <c r="AB25" s="276"/>
      <c r="AC25" s="280"/>
      <c r="AD25" s="280"/>
      <c r="AE25" s="280"/>
      <c r="AF25" s="280"/>
      <c r="AG25" s="280"/>
      <c r="AH25" s="280"/>
      <c r="AI25" s="280"/>
      <c r="AJ25" s="280"/>
      <c r="AK25" s="280"/>
      <c r="AL25" s="280"/>
      <c r="AM25" s="280"/>
      <c r="AN25" s="280"/>
      <c r="AO25" s="280"/>
      <c r="AP25" s="280"/>
      <c r="AQ25" s="280"/>
      <c r="AR25" s="280"/>
      <c r="AS25" s="280"/>
      <c r="AT25" s="276"/>
      <c r="AU25" s="280"/>
      <c r="AV25" s="280"/>
      <c r="AW25" s="280"/>
      <c r="AX25" s="280"/>
      <c r="AY25" s="280"/>
      <c r="AZ25" s="280"/>
      <c r="BA25" s="280"/>
      <c r="BB25" s="280"/>
      <c r="BC25" s="280"/>
      <c r="BD25" s="280"/>
      <c r="BE25" s="280"/>
      <c r="BF25" s="280"/>
      <c r="BG25" s="280"/>
      <c r="BH25" s="280"/>
      <c r="BI25" s="280"/>
    </row>
    <row r="26" spans="1:63" s="15" customFormat="1" ht="15" customHeight="1" x14ac:dyDescent="0.4">
      <c r="A26" s="54" t="str">
        <f>IF(BusinessPlan!$B$6=1,AA26,AT26)</f>
        <v>Lohnaufwand Interne Mitarbeiter (brutto)</v>
      </c>
      <c r="B26" s="89"/>
      <c r="C26" s="90"/>
      <c r="D26" s="43">
        <v>10000</v>
      </c>
      <c r="E26" s="43">
        <v>10000</v>
      </c>
      <c r="F26" s="43">
        <v>10000</v>
      </c>
      <c r="G26" s="43">
        <v>12000</v>
      </c>
      <c r="H26" s="43">
        <v>12000</v>
      </c>
      <c r="I26" s="43">
        <v>12000</v>
      </c>
      <c r="J26" s="43">
        <v>14000</v>
      </c>
      <c r="K26" s="43">
        <v>14000</v>
      </c>
      <c r="L26" s="43">
        <v>14000</v>
      </c>
      <c r="M26" s="43">
        <v>16000</v>
      </c>
      <c r="N26" s="43">
        <v>16000</v>
      </c>
      <c r="O26" s="43">
        <v>16000</v>
      </c>
      <c r="P26" s="31">
        <f t="shared" ref="P26:P43" si="6">SUM(D26:O26)</f>
        <v>156000</v>
      </c>
      <c r="AA26" s="233" t="s">
        <v>99</v>
      </c>
      <c r="AB26" s="233"/>
      <c r="AC26" s="233"/>
      <c r="AD26" s="233"/>
      <c r="AE26" s="233"/>
      <c r="AF26" s="233"/>
      <c r="AG26" s="233"/>
      <c r="AH26" s="233"/>
      <c r="AI26" s="233"/>
      <c r="AJ26" s="233"/>
      <c r="AK26" s="233"/>
      <c r="AL26" s="233"/>
      <c r="AM26" s="233"/>
      <c r="AN26" s="233"/>
      <c r="AO26" s="233"/>
      <c r="AP26" s="233"/>
      <c r="AQ26" s="233"/>
      <c r="AR26" s="233"/>
      <c r="AS26" s="233"/>
      <c r="AT26" s="233" t="s">
        <v>164</v>
      </c>
      <c r="AU26" s="233"/>
      <c r="AV26" s="233"/>
      <c r="AW26" s="233"/>
      <c r="AX26" s="233"/>
      <c r="AY26" s="233"/>
      <c r="AZ26" s="233"/>
      <c r="BA26" s="233"/>
      <c r="BB26" s="233"/>
      <c r="BC26" s="233"/>
      <c r="BD26" s="233"/>
      <c r="BE26" s="233"/>
      <c r="BF26" s="233"/>
      <c r="BG26" s="233"/>
      <c r="BH26" s="233"/>
      <c r="BI26" s="233"/>
      <c r="BJ26" s="251"/>
      <c r="BK26" s="251"/>
    </row>
    <row r="27" spans="1:63" s="15" customFormat="1" ht="15" customHeight="1" x14ac:dyDescent="0.4">
      <c r="A27" s="54" t="str">
        <f>IF(BusinessPlan!$B$6=1,AA27,AT27)</f>
        <v>Prämien/Boni interne Mitarbeiter (brutto)</v>
      </c>
      <c r="B27" s="89"/>
      <c r="C27" s="90"/>
      <c r="D27" s="43">
        <v>1000</v>
      </c>
      <c r="E27" s="43">
        <v>1000</v>
      </c>
      <c r="F27" s="43">
        <v>0</v>
      </c>
      <c r="G27" s="43">
        <v>1000</v>
      </c>
      <c r="H27" s="43">
        <v>1000</v>
      </c>
      <c r="I27" s="43">
        <v>0</v>
      </c>
      <c r="J27" s="43">
        <v>1000</v>
      </c>
      <c r="K27" s="43">
        <v>1000</v>
      </c>
      <c r="L27" s="43">
        <v>0</v>
      </c>
      <c r="M27" s="43">
        <v>1000</v>
      </c>
      <c r="N27" s="43">
        <v>1000</v>
      </c>
      <c r="O27" s="43">
        <v>0</v>
      </c>
      <c r="P27" s="31">
        <f t="shared" si="6"/>
        <v>8000</v>
      </c>
      <c r="AA27" s="233" t="s">
        <v>100</v>
      </c>
      <c r="AB27" s="233"/>
      <c r="AC27" s="233"/>
      <c r="AD27" s="233"/>
      <c r="AE27" s="233"/>
      <c r="AF27" s="233"/>
      <c r="AG27" s="233"/>
      <c r="AH27" s="233"/>
      <c r="AI27" s="233"/>
      <c r="AJ27" s="233"/>
      <c r="AK27" s="233"/>
      <c r="AL27" s="233"/>
      <c r="AM27" s="233"/>
      <c r="AN27" s="233"/>
      <c r="AO27" s="233"/>
      <c r="AP27" s="233"/>
      <c r="AQ27" s="233"/>
      <c r="AR27" s="233"/>
      <c r="AS27" s="233"/>
      <c r="AT27" s="233" t="s">
        <v>165</v>
      </c>
      <c r="AU27" s="233"/>
      <c r="AV27" s="233"/>
      <c r="AW27" s="233"/>
      <c r="AX27" s="233"/>
      <c r="AY27" s="233"/>
      <c r="AZ27" s="233"/>
      <c r="BA27" s="233"/>
      <c r="BB27" s="233"/>
      <c r="BC27" s="233"/>
      <c r="BD27" s="233"/>
      <c r="BE27" s="233"/>
      <c r="BF27" s="233"/>
      <c r="BG27" s="233"/>
      <c r="BH27" s="233"/>
      <c r="BI27" s="233"/>
      <c r="BJ27" s="251"/>
      <c r="BK27" s="251"/>
    </row>
    <row r="28" spans="1:63" s="15" customFormat="1" ht="15" customHeight="1" x14ac:dyDescent="0.4">
      <c r="A28" s="54" t="str">
        <f>IF(BusinessPlan!$B$6=1,AA28,AT28)</f>
        <v>Sozialleistungen interne Mitarb.</v>
      </c>
      <c r="B28" s="76">
        <v>0.15</v>
      </c>
      <c r="C28" s="91" t="s">
        <v>41</v>
      </c>
      <c r="D28" s="29">
        <f>(D26+D27)*$B$28</f>
        <v>1650</v>
      </c>
      <c r="E28" s="29">
        <f t="shared" ref="E28:O28" si="7">(E26+E27)*$B$28</f>
        <v>1650</v>
      </c>
      <c r="F28" s="29">
        <f t="shared" si="7"/>
        <v>1500</v>
      </c>
      <c r="G28" s="29">
        <f t="shared" si="7"/>
        <v>1950</v>
      </c>
      <c r="H28" s="29">
        <f t="shared" si="7"/>
        <v>1950</v>
      </c>
      <c r="I28" s="29">
        <f t="shared" si="7"/>
        <v>1800</v>
      </c>
      <c r="J28" s="29">
        <f t="shared" si="7"/>
        <v>2250</v>
      </c>
      <c r="K28" s="29">
        <f t="shared" si="7"/>
        <v>2250</v>
      </c>
      <c r="L28" s="29">
        <f t="shared" si="7"/>
        <v>2100</v>
      </c>
      <c r="M28" s="29">
        <f t="shared" si="7"/>
        <v>2550</v>
      </c>
      <c r="N28" s="29">
        <f t="shared" si="7"/>
        <v>2550</v>
      </c>
      <c r="O28" s="29">
        <f t="shared" si="7"/>
        <v>2400</v>
      </c>
      <c r="P28" s="31">
        <f t="shared" si="6"/>
        <v>24600</v>
      </c>
      <c r="AA28" s="233" t="s">
        <v>80</v>
      </c>
      <c r="AB28" s="233"/>
      <c r="AC28" s="233"/>
      <c r="AD28" s="233"/>
      <c r="AE28" s="233"/>
      <c r="AF28" s="233"/>
      <c r="AG28" s="233"/>
      <c r="AH28" s="233"/>
      <c r="AI28" s="233"/>
      <c r="AJ28" s="233"/>
      <c r="AK28" s="233"/>
      <c r="AL28" s="233"/>
      <c r="AM28" s="233"/>
      <c r="AN28" s="233"/>
      <c r="AO28" s="233"/>
      <c r="AP28" s="233"/>
      <c r="AQ28" s="233"/>
      <c r="AR28" s="233"/>
      <c r="AS28" s="233"/>
      <c r="AT28" s="233" t="s">
        <v>186</v>
      </c>
      <c r="AU28" s="233"/>
      <c r="AV28" s="233"/>
      <c r="AW28" s="233"/>
      <c r="AX28" s="233"/>
      <c r="AY28" s="233"/>
      <c r="AZ28" s="233"/>
      <c r="BA28" s="233"/>
      <c r="BB28" s="233"/>
      <c r="BC28" s="233"/>
      <c r="BD28" s="233"/>
      <c r="BE28" s="233"/>
      <c r="BF28" s="233"/>
      <c r="BG28" s="233"/>
      <c r="BH28" s="233"/>
      <c r="BI28" s="233"/>
      <c r="BJ28" s="251"/>
      <c r="BK28" s="251"/>
    </row>
    <row r="29" spans="1:63" s="15" customFormat="1" ht="15" customHeight="1" x14ac:dyDescent="0.4">
      <c r="A29" s="92" t="str">
        <f>IF(BusinessPlan!$B$6=1,AA29,AT29)</f>
        <v>Reise-/Repräsentationsspesen</v>
      </c>
      <c r="B29" s="89"/>
      <c r="C29" s="90"/>
      <c r="D29" s="43">
        <v>900</v>
      </c>
      <c r="E29" s="43">
        <v>900</v>
      </c>
      <c r="F29" s="43">
        <v>900</v>
      </c>
      <c r="G29" s="43">
        <v>900</v>
      </c>
      <c r="H29" s="43">
        <v>900</v>
      </c>
      <c r="I29" s="43">
        <v>900</v>
      </c>
      <c r="J29" s="43">
        <v>900</v>
      </c>
      <c r="K29" s="43">
        <v>900</v>
      </c>
      <c r="L29" s="43">
        <v>900</v>
      </c>
      <c r="M29" s="43">
        <v>900</v>
      </c>
      <c r="N29" s="43">
        <v>900</v>
      </c>
      <c r="O29" s="43">
        <v>900</v>
      </c>
      <c r="P29" s="31">
        <f t="shared" si="6"/>
        <v>10800</v>
      </c>
      <c r="AA29" s="233" t="s">
        <v>7</v>
      </c>
      <c r="AB29" s="233"/>
      <c r="AC29" s="233"/>
      <c r="AD29" s="233"/>
      <c r="AE29" s="233"/>
      <c r="AF29" s="233"/>
      <c r="AG29" s="233"/>
      <c r="AH29" s="233"/>
      <c r="AI29" s="233"/>
      <c r="AJ29" s="233"/>
      <c r="AK29" s="233"/>
      <c r="AL29" s="233"/>
      <c r="AM29" s="233"/>
      <c r="AN29" s="233"/>
      <c r="AO29" s="233"/>
      <c r="AP29" s="233"/>
      <c r="AQ29" s="233"/>
      <c r="AR29" s="233"/>
      <c r="AS29" s="233"/>
      <c r="AT29" s="233" t="s">
        <v>166</v>
      </c>
      <c r="AU29" s="233"/>
      <c r="AV29" s="233"/>
      <c r="AW29" s="233"/>
      <c r="AX29" s="233"/>
      <c r="AY29" s="233"/>
      <c r="AZ29" s="233"/>
      <c r="BA29" s="233"/>
      <c r="BB29" s="233"/>
      <c r="BC29" s="233"/>
      <c r="BD29" s="233"/>
      <c r="BE29" s="233"/>
      <c r="BF29" s="233"/>
      <c r="BG29" s="233"/>
      <c r="BH29" s="233"/>
      <c r="BI29" s="233"/>
      <c r="BJ29" s="251"/>
      <c r="BK29" s="251"/>
    </row>
    <row r="30" spans="1:63" ht="15" customHeight="1" x14ac:dyDescent="0.4">
      <c r="A30" s="54" t="str">
        <f>IF(BusinessPlan!$B$6=1,AA30,AT30)</f>
        <v>Miete und Nebenkosten</v>
      </c>
      <c r="B30" s="93"/>
      <c r="C30" s="94"/>
      <c r="D30" s="43">
        <v>4500</v>
      </c>
      <c r="E30" s="43">
        <v>4500</v>
      </c>
      <c r="F30" s="43">
        <v>4500</v>
      </c>
      <c r="G30" s="43">
        <v>4500</v>
      </c>
      <c r="H30" s="43">
        <v>4500</v>
      </c>
      <c r="I30" s="43">
        <v>4500</v>
      </c>
      <c r="J30" s="43">
        <v>4500</v>
      </c>
      <c r="K30" s="43">
        <v>4500</v>
      </c>
      <c r="L30" s="43">
        <v>4500</v>
      </c>
      <c r="M30" s="43">
        <v>4500</v>
      </c>
      <c r="N30" s="43">
        <v>4500</v>
      </c>
      <c r="O30" s="43">
        <v>4500</v>
      </c>
      <c r="P30" s="31">
        <f t="shared" si="6"/>
        <v>54000</v>
      </c>
      <c r="AA30" s="233" t="s">
        <v>8</v>
      </c>
      <c r="AB30" s="233"/>
      <c r="AC30" s="233"/>
      <c r="AD30" s="233"/>
      <c r="AE30" s="233"/>
      <c r="AF30" s="233"/>
      <c r="AG30" s="233"/>
      <c r="AH30" s="233"/>
      <c r="AI30" s="233"/>
      <c r="AJ30" s="233"/>
      <c r="AK30" s="233"/>
      <c r="AL30" s="233"/>
      <c r="AM30" s="233"/>
      <c r="AN30" s="233"/>
      <c r="AO30" s="233"/>
      <c r="AP30" s="233"/>
      <c r="AQ30" s="233"/>
      <c r="AR30" s="233"/>
      <c r="AS30" s="233"/>
      <c r="AT30" s="233" t="s">
        <v>167</v>
      </c>
      <c r="AU30" s="233"/>
      <c r="AV30" s="233"/>
      <c r="AW30" s="233"/>
      <c r="AX30" s="233"/>
      <c r="AY30" s="233"/>
      <c r="AZ30" s="233"/>
      <c r="BA30" s="233"/>
      <c r="BB30" s="233"/>
      <c r="BC30" s="233"/>
      <c r="BD30" s="233"/>
      <c r="BE30" s="233"/>
      <c r="BF30" s="233"/>
      <c r="BG30" s="233"/>
      <c r="BH30" s="233"/>
      <c r="BI30" s="233"/>
      <c r="BJ30" s="250"/>
      <c r="BK30" s="250"/>
    </row>
    <row r="31" spans="1:63" ht="15" customHeight="1" x14ac:dyDescent="0.4">
      <c r="A31" s="92" t="str">
        <f>IF(BusinessPlan!$B$6=1,AA31,AT31)</f>
        <v>Bankspesen und Zinsen</v>
      </c>
      <c r="B31" s="93"/>
      <c r="C31" s="94"/>
      <c r="D31" s="43">
        <v>200</v>
      </c>
      <c r="E31" s="43">
        <v>200</v>
      </c>
      <c r="F31" s="43">
        <v>200</v>
      </c>
      <c r="G31" s="43">
        <v>200</v>
      </c>
      <c r="H31" s="43">
        <v>200</v>
      </c>
      <c r="I31" s="43">
        <v>200</v>
      </c>
      <c r="J31" s="43">
        <v>200</v>
      </c>
      <c r="K31" s="43">
        <v>200</v>
      </c>
      <c r="L31" s="43">
        <v>200</v>
      </c>
      <c r="M31" s="43">
        <v>200</v>
      </c>
      <c r="N31" s="43">
        <v>200</v>
      </c>
      <c r="O31" s="43">
        <v>200</v>
      </c>
      <c r="P31" s="31">
        <f t="shared" si="6"/>
        <v>2400</v>
      </c>
      <c r="AA31" s="233" t="s">
        <v>9</v>
      </c>
      <c r="AB31" s="233"/>
      <c r="AC31" s="233"/>
      <c r="AD31" s="233"/>
      <c r="AE31" s="233"/>
      <c r="AF31" s="233"/>
      <c r="AG31" s="233"/>
      <c r="AH31" s="233"/>
      <c r="AI31" s="233"/>
      <c r="AJ31" s="233"/>
      <c r="AK31" s="233"/>
      <c r="AL31" s="233"/>
      <c r="AM31" s="233"/>
      <c r="AN31" s="233"/>
      <c r="AO31" s="233"/>
      <c r="AP31" s="233"/>
      <c r="AQ31" s="233"/>
      <c r="AR31" s="233"/>
      <c r="AS31" s="233"/>
      <c r="AT31" s="233" t="s">
        <v>168</v>
      </c>
      <c r="AU31" s="233"/>
      <c r="AV31" s="233"/>
      <c r="AW31" s="233"/>
      <c r="AX31" s="233"/>
      <c r="AY31" s="233"/>
      <c r="AZ31" s="233"/>
      <c r="BA31" s="233"/>
      <c r="BB31" s="233"/>
      <c r="BC31" s="233"/>
      <c r="BD31" s="233"/>
      <c r="BE31" s="233"/>
      <c r="BF31" s="233"/>
      <c r="BG31" s="233"/>
      <c r="BH31" s="233"/>
      <c r="BI31" s="233"/>
      <c r="BJ31" s="250"/>
      <c r="BK31" s="250"/>
    </row>
    <row r="32" spans="1:63" ht="15" customHeight="1" x14ac:dyDescent="0.4">
      <c r="A32" s="92" t="str">
        <f>IF(BusinessPlan!$B$6=1,AA32,AT32)</f>
        <v>Versicherungen</v>
      </c>
      <c r="B32" s="93"/>
      <c r="C32" s="94"/>
      <c r="D32" s="43">
        <v>1050</v>
      </c>
      <c r="E32" s="43">
        <v>1050</v>
      </c>
      <c r="F32" s="43">
        <v>1050</v>
      </c>
      <c r="G32" s="43">
        <v>1050</v>
      </c>
      <c r="H32" s="43">
        <v>1050</v>
      </c>
      <c r="I32" s="43">
        <v>1050</v>
      </c>
      <c r="J32" s="43">
        <v>1050</v>
      </c>
      <c r="K32" s="43">
        <v>1050</v>
      </c>
      <c r="L32" s="43">
        <v>1050</v>
      </c>
      <c r="M32" s="43">
        <v>1050</v>
      </c>
      <c r="N32" s="43">
        <v>1050</v>
      </c>
      <c r="O32" s="43">
        <v>1050</v>
      </c>
      <c r="P32" s="31">
        <f t="shared" si="6"/>
        <v>12600</v>
      </c>
      <c r="AA32" s="233" t="s">
        <v>10</v>
      </c>
      <c r="AB32" s="233"/>
      <c r="AC32" s="233"/>
      <c r="AD32" s="233"/>
      <c r="AE32" s="233"/>
      <c r="AF32" s="233"/>
      <c r="AG32" s="233"/>
      <c r="AH32" s="233"/>
      <c r="AI32" s="233"/>
      <c r="AJ32" s="233"/>
      <c r="AK32" s="233"/>
      <c r="AL32" s="233"/>
      <c r="AM32" s="233"/>
      <c r="AN32" s="233"/>
      <c r="AO32" s="233"/>
      <c r="AP32" s="233"/>
      <c r="AQ32" s="233"/>
      <c r="AR32" s="233"/>
      <c r="AS32" s="233"/>
      <c r="AT32" s="233" t="s">
        <v>169</v>
      </c>
      <c r="AU32" s="233"/>
      <c r="AV32" s="233"/>
      <c r="AW32" s="233"/>
      <c r="AX32" s="233"/>
      <c r="AY32" s="233"/>
      <c r="AZ32" s="233"/>
      <c r="BA32" s="233"/>
      <c r="BB32" s="233"/>
      <c r="BC32" s="233"/>
      <c r="BD32" s="233"/>
      <c r="BE32" s="233"/>
      <c r="BF32" s="233"/>
      <c r="BG32" s="233"/>
      <c r="BH32" s="233"/>
      <c r="BI32" s="233"/>
      <c r="BJ32" s="250"/>
      <c r="BK32" s="250"/>
    </row>
    <row r="33" spans="1:63" ht="15" customHeight="1" x14ac:dyDescent="0.4">
      <c r="A33" s="92" t="str">
        <f>IF(BusinessPlan!$B$6=1,AA33,AT33)</f>
        <v>Informatik</v>
      </c>
      <c r="B33" s="93"/>
      <c r="C33" s="94"/>
      <c r="D33" s="43">
        <v>500</v>
      </c>
      <c r="E33" s="43">
        <v>500</v>
      </c>
      <c r="F33" s="43">
        <v>500</v>
      </c>
      <c r="G33" s="43">
        <v>500</v>
      </c>
      <c r="H33" s="43">
        <v>500</v>
      </c>
      <c r="I33" s="43">
        <v>500</v>
      </c>
      <c r="J33" s="43">
        <v>500</v>
      </c>
      <c r="K33" s="43">
        <v>500</v>
      </c>
      <c r="L33" s="43">
        <v>500</v>
      </c>
      <c r="M33" s="43">
        <v>500</v>
      </c>
      <c r="N33" s="43">
        <v>500</v>
      </c>
      <c r="O33" s="43">
        <v>500</v>
      </c>
      <c r="P33" s="31">
        <f t="shared" si="6"/>
        <v>6000</v>
      </c>
      <c r="AA33" s="233" t="s">
        <v>11</v>
      </c>
      <c r="AB33" s="233"/>
      <c r="AC33" s="233"/>
      <c r="AD33" s="233"/>
      <c r="AE33" s="233"/>
      <c r="AF33" s="233"/>
      <c r="AG33" s="233"/>
      <c r="AH33" s="233"/>
      <c r="AI33" s="233"/>
      <c r="AJ33" s="233"/>
      <c r="AK33" s="233"/>
      <c r="AL33" s="233"/>
      <c r="AM33" s="233"/>
      <c r="AN33" s="233"/>
      <c r="AO33" s="233"/>
      <c r="AP33" s="233"/>
      <c r="AQ33" s="233"/>
      <c r="AR33" s="233"/>
      <c r="AS33" s="233"/>
      <c r="AT33" s="233" t="s">
        <v>170</v>
      </c>
      <c r="AU33" s="233"/>
      <c r="AV33" s="233"/>
      <c r="AW33" s="233"/>
      <c r="AX33" s="233"/>
      <c r="AY33" s="233"/>
      <c r="AZ33" s="233"/>
      <c r="BA33" s="233"/>
      <c r="BB33" s="233"/>
      <c r="BC33" s="233"/>
      <c r="BD33" s="233"/>
      <c r="BE33" s="233"/>
      <c r="BF33" s="233"/>
      <c r="BG33" s="233"/>
      <c r="BH33" s="233"/>
      <c r="BI33" s="233"/>
      <c r="BJ33" s="250"/>
      <c r="BK33" s="250"/>
    </row>
    <row r="34" spans="1:63" ht="15" customHeight="1" x14ac:dyDescent="0.4">
      <c r="A34" s="92" t="str">
        <f>IF(BusinessPlan!$B$6=1,AA34,AT34)</f>
        <v>Unterhalt Mobiliar, Einrichtung</v>
      </c>
      <c r="B34" s="93"/>
      <c r="C34" s="94"/>
      <c r="D34" s="43">
        <v>600</v>
      </c>
      <c r="E34" s="43">
        <v>600</v>
      </c>
      <c r="F34" s="43">
        <v>600</v>
      </c>
      <c r="G34" s="43">
        <v>600</v>
      </c>
      <c r="H34" s="43">
        <v>600</v>
      </c>
      <c r="I34" s="43">
        <v>600</v>
      </c>
      <c r="J34" s="43">
        <v>600</v>
      </c>
      <c r="K34" s="43">
        <v>600</v>
      </c>
      <c r="L34" s="43">
        <v>600</v>
      </c>
      <c r="M34" s="43">
        <v>600</v>
      </c>
      <c r="N34" s="43">
        <v>600</v>
      </c>
      <c r="O34" s="43">
        <v>600</v>
      </c>
      <c r="P34" s="31">
        <f t="shared" si="6"/>
        <v>7200</v>
      </c>
      <c r="AA34" s="233" t="s">
        <v>12</v>
      </c>
      <c r="AB34" s="233"/>
      <c r="AC34" s="233"/>
      <c r="AD34" s="233"/>
      <c r="AE34" s="233"/>
      <c r="AF34" s="233"/>
      <c r="AG34" s="233"/>
      <c r="AH34" s="233"/>
      <c r="AI34" s="233"/>
      <c r="AJ34" s="233"/>
      <c r="AK34" s="233"/>
      <c r="AL34" s="233"/>
      <c r="AM34" s="233"/>
      <c r="AN34" s="233"/>
      <c r="AO34" s="233"/>
      <c r="AP34" s="233"/>
      <c r="AQ34" s="233"/>
      <c r="AR34" s="233"/>
      <c r="AS34" s="233"/>
      <c r="AT34" s="233" t="s">
        <v>171</v>
      </c>
      <c r="AU34" s="233"/>
      <c r="AV34" s="233"/>
      <c r="AW34" s="233"/>
      <c r="AX34" s="233"/>
      <c r="AY34" s="233"/>
      <c r="AZ34" s="233"/>
      <c r="BA34" s="233"/>
      <c r="BB34" s="233"/>
      <c r="BC34" s="233"/>
      <c r="BD34" s="233"/>
      <c r="BE34" s="233"/>
      <c r="BF34" s="233"/>
      <c r="BG34" s="233"/>
      <c r="BH34" s="233"/>
      <c r="BI34" s="233"/>
      <c r="BJ34" s="250"/>
      <c r="BK34" s="250"/>
    </row>
    <row r="35" spans="1:63" ht="15" customHeight="1" x14ac:dyDescent="0.4">
      <c r="A35" s="92" t="str">
        <f>IF(BusinessPlan!$B$6=1,AA35,AT35)</f>
        <v>Fahrzeugaufwand</v>
      </c>
      <c r="B35" s="93"/>
      <c r="C35" s="94"/>
      <c r="D35" s="43">
        <v>1100</v>
      </c>
      <c r="E35" s="43">
        <v>1100</v>
      </c>
      <c r="F35" s="43">
        <v>1100</v>
      </c>
      <c r="G35" s="43">
        <v>1100</v>
      </c>
      <c r="H35" s="43">
        <v>1100</v>
      </c>
      <c r="I35" s="43">
        <v>1100</v>
      </c>
      <c r="J35" s="43">
        <v>1100</v>
      </c>
      <c r="K35" s="43">
        <v>1100</v>
      </c>
      <c r="L35" s="43">
        <v>1100</v>
      </c>
      <c r="M35" s="43">
        <v>1100</v>
      </c>
      <c r="N35" s="43">
        <v>1100</v>
      </c>
      <c r="O35" s="43">
        <v>1100</v>
      </c>
      <c r="P35" s="31">
        <f t="shared" si="6"/>
        <v>13200</v>
      </c>
      <c r="AA35" s="233" t="s">
        <v>13</v>
      </c>
      <c r="AB35" s="233"/>
      <c r="AC35" s="233"/>
      <c r="AD35" s="233"/>
      <c r="AE35" s="233"/>
      <c r="AF35" s="233"/>
      <c r="AG35" s="233"/>
      <c r="AH35" s="233"/>
      <c r="AI35" s="233"/>
      <c r="AJ35" s="233"/>
      <c r="AK35" s="233"/>
      <c r="AL35" s="233"/>
      <c r="AM35" s="233"/>
      <c r="AN35" s="233"/>
      <c r="AO35" s="233"/>
      <c r="AP35" s="233"/>
      <c r="AQ35" s="233"/>
      <c r="AR35" s="233"/>
      <c r="AS35" s="233"/>
      <c r="AT35" s="233" t="s">
        <v>172</v>
      </c>
      <c r="AU35" s="233"/>
      <c r="AV35" s="233"/>
      <c r="AW35" s="233"/>
      <c r="AX35" s="233"/>
      <c r="AY35" s="233"/>
      <c r="AZ35" s="233"/>
      <c r="BA35" s="233"/>
      <c r="BB35" s="233"/>
      <c r="BC35" s="233"/>
      <c r="BD35" s="233"/>
      <c r="BE35" s="233"/>
      <c r="BF35" s="233"/>
      <c r="BG35" s="233"/>
      <c r="BH35" s="233"/>
      <c r="BI35" s="233"/>
      <c r="BJ35" s="250"/>
      <c r="BK35" s="250"/>
    </row>
    <row r="36" spans="1:63" ht="15" customHeight="1" x14ac:dyDescent="0.4">
      <c r="A36" s="92" t="str">
        <f>IF(BusinessPlan!$B$6=1,AA36,AT36)</f>
        <v>Werbung</v>
      </c>
      <c r="B36" s="93"/>
      <c r="C36" s="94"/>
      <c r="D36" s="43">
        <v>350</v>
      </c>
      <c r="E36" s="43">
        <v>350</v>
      </c>
      <c r="F36" s="43">
        <v>350</v>
      </c>
      <c r="G36" s="43">
        <v>350</v>
      </c>
      <c r="H36" s="43">
        <v>350</v>
      </c>
      <c r="I36" s="43">
        <v>350</v>
      </c>
      <c r="J36" s="43">
        <v>350</v>
      </c>
      <c r="K36" s="43">
        <v>350</v>
      </c>
      <c r="L36" s="43">
        <v>350</v>
      </c>
      <c r="M36" s="43">
        <v>350</v>
      </c>
      <c r="N36" s="43">
        <v>350</v>
      </c>
      <c r="O36" s="43">
        <v>350</v>
      </c>
      <c r="P36" s="31">
        <f t="shared" si="6"/>
        <v>4200</v>
      </c>
      <c r="AA36" s="233" t="s">
        <v>14</v>
      </c>
      <c r="AB36" s="233"/>
      <c r="AC36" s="233"/>
      <c r="AD36" s="233"/>
      <c r="AE36" s="233"/>
      <c r="AF36" s="233"/>
      <c r="AG36" s="233"/>
      <c r="AH36" s="233"/>
      <c r="AI36" s="233"/>
      <c r="AJ36" s="233"/>
      <c r="AK36" s="233"/>
      <c r="AL36" s="233"/>
      <c r="AM36" s="233"/>
      <c r="AN36" s="233"/>
      <c r="AO36" s="233"/>
      <c r="AP36" s="233"/>
      <c r="AQ36" s="233"/>
      <c r="AR36" s="233"/>
      <c r="AS36" s="233"/>
      <c r="AT36" s="233" t="s">
        <v>173</v>
      </c>
      <c r="AU36" s="233"/>
      <c r="AV36" s="233"/>
      <c r="AW36" s="233"/>
      <c r="AX36" s="233"/>
      <c r="AY36" s="233"/>
      <c r="AZ36" s="233"/>
      <c r="BA36" s="233"/>
      <c r="BB36" s="233"/>
      <c r="BC36" s="233"/>
      <c r="BD36" s="233"/>
      <c r="BE36" s="233"/>
      <c r="BF36" s="233"/>
      <c r="BG36" s="233"/>
      <c r="BH36" s="233"/>
      <c r="BI36" s="233"/>
      <c r="BJ36" s="250"/>
      <c r="BK36" s="250"/>
    </row>
    <row r="37" spans="1:63" ht="15" customHeight="1" x14ac:dyDescent="0.4">
      <c r="A37" s="92" t="str">
        <f>IF(BusinessPlan!$B$6=1,AA37,AT37)</f>
        <v>Büromaterial, Drucksachen</v>
      </c>
      <c r="B37" s="93"/>
      <c r="C37" s="94"/>
      <c r="D37" s="43">
        <v>500</v>
      </c>
      <c r="E37" s="43">
        <v>500</v>
      </c>
      <c r="F37" s="43">
        <v>500</v>
      </c>
      <c r="G37" s="43">
        <v>500</v>
      </c>
      <c r="H37" s="43">
        <v>500</v>
      </c>
      <c r="I37" s="43">
        <v>500</v>
      </c>
      <c r="J37" s="43">
        <v>500</v>
      </c>
      <c r="K37" s="43">
        <v>500</v>
      </c>
      <c r="L37" s="43">
        <v>500</v>
      </c>
      <c r="M37" s="43">
        <v>500</v>
      </c>
      <c r="N37" s="43">
        <v>500</v>
      </c>
      <c r="O37" s="43">
        <v>500</v>
      </c>
      <c r="P37" s="31">
        <f t="shared" si="6"/>
        <v>6000</v>
      </c>
      <c r="AA37" s="233" t="s">
        <v>15</v>
      </c>
      <c r="AB37" s="233"/>
      <c r="AC37" s="233"/>
      <c r="AD37" s="233"/>
      <c r="AE37" s="233"/>
      <c r="AF37" s="233"/>
      <c r="AG37" s="233"/>
      <c r="AH37" s="233"/>
      <c r="AI37" s="233"/>
      <c r="AJ37" s="233"/>
      <c r="AK37" s="233"/>
      <c r="AL37" s="233"/>
      <c r="AM37" s="233"/>
      <c r="AN37" s="233"/>
      <c r="AO37" s="233"/>
      <c r="AP37" s="233"/>
      <c r="AQ37" s="233"/>
      <c r="AR37" s="233"/>
      <c r="AS37" s="233"/>
      <c r="AT37" s="233" t="s">
        <v>174</v>
      </c>
      <c r="AU37" s="233"/>
      <c r="AV37" s="233"/>
      <c r="AW37" s="233"/>
      <c r="AX37" s="233"/>
      <c r="AY37" s="233"/>
      <c r="AZ37" s="233"/>
      <c r="BA37" s="233"/>
      <c r="BB37" s="233"/>
      <c r="BC37" s="233"/>
      <c r="BD37" s="233"/>
      <c r="BE37" s="233"/>
      <c r="BF37" s="233"/>
      <c r="BG37" s="233"/>
      <c r="BH37" s="233"/>
      <c r="BI37" s="233"/>
      <c r="BJ37" s="250"/>
      <c r="BK37" s="250"/>
    </row>
    <row r="38" spans="1:63" ht="15" customHeight="1" x14ac:dyDescent="0.4">
      <c r="A38" s="92" t="str">
        <f>IF(BusinessPlan!$B$6=1,AA38,AT38)</f>
        <v>Telefon, Porti</v>
      </c>
      <c r="B38" s="93"/>
      <c r="C38" s="94"/>
      <c r="D38" s="43">
        <v>500</v>
      </c>
      <c r="E38" s="43">
        <v>500</v>
      </c>
      <c r="F38" s="43">
        <v>500</v>
      </c>
      <c r="G38" s="43">
        <v>500</v>
      </c>
      <c r="H38" s="43">
        <v>500</v>
      </c>
      <c r="I38" s="43">
        <v>500</v>
      </c>
      <c r="J38" s="43">
        <v>500</v>
      </c>
      <c r="K38" s="43">
        <v>500</v>
      </c>
      <c r="L38" s="43">
        <v>500</v>
      </c>
      <c r="M38" s="43">
        <v>500</v>
      </c>
      <c r="N38" s="43">
        <v>500</v>
      </c>
      <c r="O38" s="43">
        <v>500</v>
      </c>
      <c r="P38" s="31">
        <f t="shared" si="6"/>
        <v>6000</v>
      </c>
      <c r="AA38" s="233" t="s">
        <v>16</v>
      </c>
      <c r="AB38" s="233"/>
      <c r="AC38" s="233"/>
      <c r="AD38" s="233"/>
      <c r="AE38" s="233"/>
      <c r="AF38" s="233"/>
      <c r="AG38" s="233"/>
      <c r="AH38" s="233"/>
      <c r="AI38" s="233"/>
      <c r="AJ38" s="233"/>
      <c r="AK38" s="233"/>
      <c r="AL38" s="233"/>
      <c r="AM38" s="233"/>
      <c r="AN38" s="233"/>
      <c r="AO38" s="233"/>
      <c r="AP38" s="233"/>
      <c r="AQ38" s="233"/>
      <c r="AR38" s="233"/>
      <c r="AS38" s="233"/>
      <c r="AT38" s="233" t="s">
        <v>175</v>
      </c>
      <c r="AU38" s="233"/>
      <c r="AV38" s="233"/>
      <c r="AW38" s="233"/>
      <c r="AX38" s="233"/>
      <c r="AY38" s="233"/>
      <c r="AZ38" s="233"/>
      <c r="BA38" s="233"/>
      <c r="BB38" s="233"/>
      <c r="BC38" s="233"/>
      <c r="BD38" s="233"/>
      <c r="BE38" s="233"/>
      <c r="BF38" s="233"/>
      <c r="BG38" s="233"/>
      <c r="BH38" s="233"/>
      <c r="BI38" s="233"/>
      <c r="BJ38" s="250"/>
      <c r="BK38" s="250"/>
    </row>
    <row r="39" spans="1:63" ht="15" customHeight="1" x14ac:dyDescent="0.4">
      <c r="A39" s="92" t="str">
        <f>IF(BusinessPlan!$B$6=1,AA39,AT39)</f>
        <v>EasyTemp</v>
      </c>
      <c r="B39" s="93"/>
      <c r="C39" s="94"/>
      <c r="D39" s="43">
        <v>800</v>
      </c>
      <c r="E39" s="43">
        <v>800</v>
      </c>
      <c r="F39" s="43">
        <v>800</v>
      </c>
      <c r="G39" s="43">
        <v>800</v>
      </c>
      <c r="H39" s="43">
        <v>800</v>
      </c>
      <c r="I39" s="43">
        <v>800</v>
      </c>
      <c r="J39" s="43">
        <v>800</v>
      </c>
      <c r="K39" s="43">
        <v>800</v>
      </c>
      <c r="L39" s="43">
        <v>800</v>
      </c>
      <c r="M39" s="43">
        <v>800</v>
      </c>
      <c r="N39" s="43">
        <v>800</v>
      </c>
      <c r="O39" s="43">
        <v>800</v>
      </c>
      <c r="P39" s="31">
        <f t="shared" si="6"/>
        <v>9600</v>
      </c>
      <c r="AA39" s="233" t="s">
        <v>17</v>
      </c>
      <c r="AB39" s="233"/>
      <c r="AC39" s="233"/>
      <c r="AD39" s="233"/>
      <c r="AE39" s="233"/>
      <c r="AF39" s="233"/>
      <c r="AG39" s="233"/>
      <c r="AH39" s="233"/>
      <c r="AI39" s="233"/>
      <c r="AJ39" s="233"/>
      <c r="AK39" s="233"/>
      <c r="AL39" s="233"/>
      <c r="AM39" s="233"/>
      <c r="AN39" s="233"/>
      <c r="AO39" s="233"/>
      <c r="AP39" s="233"/>
      <c r="AQ39" s="233"/>
      <c r="AR39" s="233"/>
      <c r="AS39" s="233"/>
      <c r="AT39" s="233" t="s">
        <v>17</v>
      </c>
      <c r="AU39" s="233"/>
      <c r="AV39" s="233"/>
      <c r="AW39" s="233"/>
      <c r="AX39" s="233"/>
      <c r="AY39" s="233"/>
      <c r="AZ39" s="233"/>
      <c r="BA39" s="233"/>
      <c r="BB39" s="233"/>
      <c r="BC39" s="233"/>
      <c r="BD39" s="233"/>
      <c r="BE39" s="233"/>
      <c r="BF39" s="233"/>
      <c r="BG39" s="233"/>
      <c r="BH39" s="233"/>
      <c r="BI39" s="233"/>
      <c r="BJ39" s="250"/>
      <c r="BK39" s="250"/>
    </row>
    <row r="40" spans="1:63" ht="15" customHeight="1" x14ac:dyDescent="0.4">
      <c r="A40" s="92" t="str">
        <f>IF(BusinessPlan!$B$6=1,AA40,AT40)</f>
        <v>Verwaltung Realisator</v>
      </c>
      <c r="B40" s="77">
        <v>1.7500000000000002E-2</v>
      </c>
      <c r="C40" s="95" t="s">
        <v>42</v>
      </c>
      <c r="D40" s="29">
        <f>ROUND((D11*$B$40),0)</f>
        <v>3739</v>
      </c>
      <c r="E40" s="29">
        <f t="shared" ref="E40:O40" si="8">ROUND((E11*$B$40),0)</f>
        <v>3870</v>
      </c>
      <c r="F40" s="29">
        <f t="shared" si="8"/>
        <v>4579</v>
      </c>
      <c r="G40" s="29">
        <f t="shared" si="8"/>
        <v>4122</v>
      </c>
      <c r="H40" s="29">
        <f t="shared" si="8"/>
        <v>4418</v>
      </c>
      <c r="I40" s="29">
        <f t="shared" si="8"/>
        <v>6156</v>
      </c>
      <c r="J40" s="29">
        <f t="shared" si="8"/>
        <v>4841</v>
      </c>
      <c r="K40" s="29">
        <f t="shared" si="8"/>
        <v>4736</v>
      </c>
      <c r="L40" s="29">
        <f t="shared" si="8"/>
        <v>6261</v>
      </c>
      <c r="M40" s="29">
        <f t="shared" si="8"/>
        <v>5438</v>
      </c>
      <c r="N40" s="29">
        <f t="shared" si="8"/>
        <v>5455</v>
      </c>
      <c r="O40" s="29">
        <f t="shared" si="8"/>
        <v>6009</v>
      </c>
      <c r="P40" s="31">
        <f t="shared" si="6"/>
        <v>59624</v>
      </c>
      <c r="AA40" s="233" t="s">
        <v>18</v>
      </c>
      <c r="AB40" s="233"/>
      <c r="AC40" s="233"/>
      <c r="AD40" s="233"/>
      <c r="AE40" s="233"/>
      <c r="AF40" s="233"/>
      <c r="AG40" s="233"/>
      <c r="AH40" s="233"/>
      <c r="AI40" s="233"/>
      <c r="AJ40" s="233"/>
      <c r="AK40" s="233"/>
      <c r="AL40" s="233"/>
      <c r="AM40" s="233"/>
      <c r="AN40" s="233"/>
      <c r="AO40" s="233"/>
      <c r="AP40" s="233"/>
      <c r="AQ40" s="233"/>
      <c r="AR40" s="233"/>
      <c r="AS40" s="233"/>
      <c r="AT40" s="233" t="s">
        <v>176</v>
      </c>
      <c r="AU40" s="233"/>
      <c r="AV40" s="233"/>
      <c r="AW40" s="233"/>
      <c r="AX40" s="233"/>
      <c r="AY40" s="233"/>
      <c r="AZ40" s="233"/>
      <c r="BA40" s="233"/>
      <c r="BB40" s="233"/>
      <c r="BC40" s="233"/>
      <c r="BD40" s="233"/>
      <c r="BE40" s="233"/>
      <c r="BF40" s="233"/>
      <c r="BG40" s="233"/>
      <c r="BH40" s="233"/>
      <c r="BI40" s="233"/>
      <c r="BJ40" s="250"/>
      <c r="BK40" s="250"/>
    </row>
    <row r="41" spans="1:63" ht="15" customHeight="1" x14ac:dyDescent="0.4">
      <c r="A41" s="92" t="str">
        <f>IF(BusinessPlan!$B$6=1,AA41,AT41)</f>
        <v>Rechtskosten, Beiträge</v>
      </c>
      <c r="B41" s="93"/>
      <c r="C41" s="94"/>
      <c r="D41" s="43">
        <v>300</v>
      </c>
      <c r="E41" s="43">
        <v>300</v>
      </c>
      <c r="F41" s="43">
        <v>300</v>
      </c>
      <c r="G41" s="43">
        <v>300</v>
      </c>
      <c r="H41" s="43">
        <v>300</v>
      </c>
      <c r="I41" s="43">
        <v>300</v>
      </c>
      <c r="J41" s="43">
        <v>300</v>
      </c>
      <c r="K41" s="43">
        <v>300</v>
      </c>
      <c r="L41" s="43">
        <v>300</v>
      </c>
      <c r="M41" s="43">
        <v>300</v>
      </c>
      <c r="N41" s="43">
        <v>300</v>
      </c>
      <c r="O41" s="43">
        <v>300</v>
      </c>
      <c r="P41" s="31">
        <f t="shared" si="6"/>
        <v>3600</v>
      </c>
      <c r="AA41" s="233" t="s">
        <v>19</v>
      </c>
      <c r="AB41" s="233"/>
      <c r="AC41" s="233"/>
      <c r="AD41" s="233"/>
      <c r="AE41" s="233"/>
      <c r="AF41" s="233"/>
      <c r="AG41" s="233"/>
      <c r="AH41" s="233"/>
      <c r="AI41" s="233"/>
      <c r="AJ41" s="233"/>
      <c r="AK41" s="233"/>
      <c r="AL41" s="233"/>
      <c r="AM41" s="233"/>
      <c r="AN41" s="233"/>
      <c r="AO41" s="233"/>
      <c r="AP41" s="233"/>
      <c r="AQ41" s="233"/>
      <c r="AR41" s="233"/>
      <c r="AS41" s="233"/>
      <c r="AT41" s="233" t="s">
        <v>235</v>
      </c>
      <c r="AU41" s="233"/>
      <c r="AV41" s="233"/>
      <c r="AW41" s="233"/>
      <c r="AX41" s="233"/>
      <c r="AY41" s="233"/>
      <c r="AZ41" s="233"/>
      <c r="BA41" s="233"/>
      <c r="BB41" s="233"/>
      <c r="BC41" s="233"/>
      <c r="BD41" s="233"/>
      <c r="BE41" s="233"/>
      <c r="BF41" s="233"/>
      <c r="BG41" s="233"/>
      <c r="BH41" s="233"/>
      <c r="BI41" s="233"/>
      <c r="BJ41" s="250"/>
      <c r="BK41" s="250"/>
    </row>
    <row r="42" spans="1:63" ht="15" customHeight="1" x14ac:dyDescent="0.4">
      <c r="A42" s="92" t="str">
        <f>IF(BusinessPlan!$B$6=1,AA42,AT42)</f>
        <v>Übriger Aufwand</v>
      </c>
      <c r="B42" s="93"/>
      <c r="C42" s="94"/>
      <c r="D42" s="44">
        <v>500</v>
      </c>
      <c r="E42" s="44">
        <v>500</v>
      </c>
      <c r="F42" s="44">
        <v>500</v>
      </c>
      <c r="G42" s="44">
        <v>500</v>
      </c>
      <c r="H42" s="44">
        <v>500</v>
      </c>
      <c r="I42" s="44">
        <v>500</v>
      </c>
      <c r="J42" s="44">
        <v>500</v>
      </c>
      <c r="K42" s="44">
        <v>500</v>
      </c>
      <c r="L42" s="44">
        <v>500</v>
      </c>
      <c r="M42" s="44">
        <v>500</v>
      </c>
      <c r="N42" s="44">
        <v>500</v>
      </c>
      <c r="O42" s="44">
        <v>500</v>
      </c>
      <c r="P42" s="31">
        <f t="shared" si="6"/>
        <v>6000</v>
      </c>
      <c r="AA42" s="233" t="s">
        <v>36</v>
      </c>
      <c r="AB42" s="233"/>
      <c r="AC42" s="233"/>
      <c r="AD42" s="233"/>
      <c r="AE42" s="233"/>
      <c r="AF42" s="233"/>
      <c r="AG42" s="233"/>
      <c r="AH42" s="233"/>
      <c r="AI42" s="233"/>
      <c r="AJ42" s="233"/>
      <c r="AK42" s="233"/>
      <c r="AL42" s="233"/>
      <c r="AM42" s="233"/>
      <c r="AN42" s="233"/>
      <c r="AO42" s="233"/>
      <c r="AP42" s="233"/>
      <c r="AQ42" s="233"/>
      <c r="AR42" s="233"/>
      <c r="AS42" s="233"/>
      <c r="AT42" s="233" t="s">
        <v>177</v>
      </c>
      <c r="AU42" s="233"/>
      <c r="AV42" s="233"/>
      <c r="AW42" s="233"/>
      <c r="AX42" s="233"/>
      <c r="AY42" s="233"/>
      <c r="AZ42" s="233"/>
      <c r="BA42" s="233"/>
      <c r="BB42" s="233"/>
      <c r="BC42" s="233"/>
      <c r="BD42" s="233"/>
      <c r="BE42" s="233"/>
      <c r="BF42" s="233"/>
      <c r="BG42" s="233"/>
      <c r="BH42" s="233"/>
      <c r="BI42" s="233"/>
      <c r="BJ42" s="250"/>
      <c r="BK42" s="250"/>
    </row>
    <row r="43" spans="1:63" s="19" customFormat="1" ht="15" customHeight="1" x14ac:dyDescent="0.4">
      <c r="A43" s="56" t="str">
        <f>IF(BusinessPlan!$B$6=1,AA43,AT43)</f>
        <v>Total Betriebsaufwand (ohne Factoring)</v>
      </c>
      <c r="B43" s="96"/>
      <c r="C43" s="97"/>
      <c r="D43" s="41">
        <f t="shared" ref="D43:O43" si="9">SUM(D26:D42)</f>
        <v>28189</v>
      </c>
      <c r="E43" s="41">
        <f t="shared" si="9"/>
        <v>28320</v>
      </c>
      <c r="F43" s="41">
        <f t="shared" si="9"/>
        <v>27879</v>
      </c>
      <c r="G43" s="41">
        <f t="shared" si="9"/>
        <v>30872</v>
      </c>
      <c r="H43" s="41">
        <f t="shared" si="9"/>
        <v>31168</v>
      </c>
      <c r="I43" s="41">
        <f t="shared" si="9"/>
        <v>31756</v>
      </c>
      <c r="J43" s="41">
        <f t="shared" si="9"/>
        <v>33891</v>
      </c>
      <c r="K43" s="41">
        <f t="shared" si="9"/>
        <v>33786</v>
      </c>
      <c r="L43" s="41">
        <f t="shared" si="9"/>
        <v>34161</v>
      </c>
      <c r="M43" s="41">
        <f t="shared" si="9"/>
        <v>36788</v>
      </c>
      <c r="N43" s="41">
        <f t="shared" si="9"/>
        <v>36805</v>
      </c>
      <c r="O43" s="41">
        <f t="shared" si="9"/>
        <v>36209</v>
      </c>
      <c r="P43" s="31">
        <f t="shared" si="6"/>
        <v>389824</v>
      </c>
      <c r="AA43" s="233" t="s">
        <v>81</v>
      </c>
      <c r="AB43" s="233"/>
      <c r="AC43" s="233"/>
      <c r="AD43" s="233"/>
      <c r="AE43" s="233"/>
      <c r="AF43" s="233"/>
      <c r="AG43" s="233"/>
      <c r="AH43" s="233"/>
      <c r="AI43" s="233"/>
      <c r="AJ43" s="233"/>
      <c r="AK43" s="233"/>
      <c r="AL43" s="233"/>
      <c r="AM43" s="233"/>
      <c r="AN43" s="233"/>
      <c r="AO43" s="233"/>
      <c r="AP43" s="233"/>
      <c r="AQ43" s="233"/>
      <c r="AR43" s="233"/>
      <c r="AS43" s="233"/>
      <c r="AT43" s="233" t="s">
        <v>178</v>
      </c>
      <c r="AU43" s="233"/>
      <c r="AV43" s="233"/>
      <c r="AW43" s="233"/>
      <c r="AX43" s="233"/>
      <c r="AY43" s="233"/>
      <c r="AZ43" s="233"/>
      <c r="BA43" s="233"/>
      <c r="BB43" s="233"/>
      <c r="BC43" s="233"/>
      <c r="BD43" s="233"/>
      <c r="BE43" s="233"/>
      <c r="BF43" s="233"/>
      <c r="BG43" s="233"/>
      <c r="BH43" s="233"/>
      <c r="BI43" s="233"/>
      <c r="BJ43" s="252"/>
      <c r="BK43" s="252"/>
    </row>
    <row r="44" spans="1:63" s="19" customFormat="1" ht="15" customHeight="1" x14ac:dyDescent="0.4">
      <c r="A44" s="74"/>
      <c r="B44" s="74"/>
      <c r="C44" s="74"/>
      <c r="D44" s="107"/>
      <c r="E44" s="107"/>
      <c r="F44" s="107"/>
      <c r="G44" s="107"/>
      <c r="H44" s="107"/>
      <c r="I44" s="107"/>
      <c r="J44" s="107"/>
      <c r="K44" s="107"/>
      <c r="L44" s="107"/>
      <c r="M44" s="107"/>
      <c r="N44" s="107"/>
      <c r="O44" s="107"/>
      <c r="P44" s="107"/>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52"/>
      <c r="BK44" s="252"/>
    </row>
    <row r="45" spans="1:63" s="19" customFormat="1" ht="15" customHeight="1" x14ac:dyDescent="0.4">
      <c r="A45" s="98" t="str">
        <f>IF(BusinessPlan!$B$6=1,AA45,AT45)</f>
        <v>EBITA (ohne Factoring)</v>
      </c>
      <c r="B45" s="99"/>
      <c r="C45" s="100"/>
      <c r="D45" s="108">
        <f t="shared" ref="D45:O45" si="10">D19-D43</f>
        <v>21075.125</v>
      </c>
      <c r="E45" s="108">
        <f t="shared" si="10"/>
        <v>23484.875</v>
      </c>
      <c r="F45" s="108">
        <f t="shared" si="10"/>
        <v>33424.46875</v>
      </c>
      <c r="G45" s="108">
        <f t="shared" si="10"/>
        <v>25387</v>
      </c>
      <c r="H45" s="108">
        <f t="shared" si="10"/>
        <v>37214.125</v>
      </c>
      <c r="I45" s="108">
        <f t="shared" si="10"/>
        <v>58703.375</v>
      </c>
      <c r="J45" s="108">
        <f t="shared" si="10"/>
        <v>33700.5</v>
      </c>
      <c r="K45" s="108">
        <f t="shared" si="10"/>
        <v>27835.5</v>
      </c>
      <c r="L45" s="108">
        <f t="shared" si="10"/>
        <v>62268.375</v>
      </c>
      <c r="M45" s="108">
        <f t="shared" si="10"/>
        <v>39962.875</v>
      </c>
      <c r="N45" s="108">
        <f t="shared" si="10"/>
        <v>40940.875</v>
      </c>
      <c r="O45" s="108">
        <f t="shared" si="10"/>
        <v>44444.787499999977</v>
      </c>
      <c r="P45" s="31">
        <f>SUM(D45:O45)</f>
        <v>448441.88124999998</v>
      </c>
      <c r="AA45" s="233" t="s">
        <v>105</v>
      </c>
      <c r="AB45" s="233"/>
      <c r="AC45" s="233"/>
      <c r="AD45" s="233"/>
      <c r="AE45" s="233"/>
      <c r="AF45" s="233"/>
      <c r="AG45" s="233"/>
      <c r="AH45" s="233"/>
      <c r="AI45" s="233"/>
      <c r="AJ45" s="233"/>
      <c r="AK45" s="233"/>
      <c r="AL45" s="233"/>
      <c r="AM45" s="233"/>
      <c r="AN45" s="233"/>
      <c r="AO45" s="233"/>
      <c r="AP45" s="233"/>
      <c r="AQ45" s="233"/>
      <c r="AR45" s="233"/>
      <c r="AS45" s="233"/>
      <c r="AT45" s="233" t="s">
        <v>179</v>
      </c>
      <c r="AU45" s="233"/>
      <c r="AV45" s="233"/>
      <c r="AW45" s="233"/>
      <c r="AX45" s="233"/>
      <c r="AY45" s="233"/>
      <c r="AZ45" s="233"/>
      <c r="BA45" s="233"/>
      <c r="BB45" s="233"/>
      <c r="BC45" s="233"/>
      <c r="BD45" s="233"/>
      <c r="BE45" s="233"/>
      <c r="BF45" s="233"/>
      <c r="BG45" s="233"/>
      <c r="BH45" s="233"/>
      <c r="BI45" s="233"/>
      <c r="BJ45" s="252"/>
      <c r="BK45" s="252"/>
    </row>
    <row r="46" spans="1:63" s="19" customFormat="1" ht="15" customHeight="1" x14ac:dyDescent="0.4">
      <c r="A46" s="202" t="str">
        <f>IF(BusinessPlan!$B$6=1,AA46,AT46)</f>
        <v>Zinskosten (exkl Factoring)</v>
      </c>
      <c r="B46" s="200"/>
      <c r="C46" s="201"/>
      <c r="D46" s="203">
        <v>75</v>
      </c>
      <c r="E46" s="203">
        <v>75</v>
      </c>
      <c r="F46" s="203">
        <v>75</v>
      </c>
      <c r="G46" s="203">
        <v>75</v>
      </c>
      <c r="H46" s="203">
        <v>75</v>
      </c>
      <c r="I46" s="203">
        <v>75</v>
      </c>
      <c r="J46" s="203">
        <v>75</v>
      </c>
      <c r="K46" s="203">
        <v>75</v>
      </c>
      <c r="L46" s="203">
        <v>75</v>
      </c>
      <c r="M46" s="203">
        <v>75</v>
      </c>
      <c r="N46" s="203">
        <v>75</v>
      </c>
      <c r="O46" s="203">
        <v>75</v>
      </c>
      <c r="P46" s="31">
        <f>SUM(D46:O46)</f>
        <v>900</v>
      </c>
      <c r="AA46" s="233" t="s">
        <v>109</v>
      </c>
      <c r="AB46" s="233"/>
      <c r="AC46" s="233"/>
      <c r="AD46" s="233"/>
      <c r="AE46" s="233"/>
      <c r="AF46" s="233"/>
      <c r="AG46" s="233"/>
      <c r="AH46" s="233"/>
      <c r="AI46" s="233"/>
      <c r="AJ46" s="233"/>
      <c r="AK46" s="233"/>
      <c r="AL46" s="233"/>
      <c r="AM46" s="233"/>
      <c r="AN46" s="233"/>
      <c r="AO46" s="233"/>
      <c r="AP46" s="233"/>
      <c r="AQ46" s="233"/>
      <c r="AR46" s="233"/>
      <c r="AS46" s="233"/>
      <c r="AT46" s="233" t="s">
        <v>182</v>
      </c>
      <c r="AU46" s="233"/>
      <c r="AV46" s="233"/>
      <c r="AW46" s="233"/>
      <c r="AX46" s="233"/>
      <c r="AY46" s="233"/>
      <c r="AZ46" s="233"/>
      <c r="BA46" s="233"/>
      <c r="BB46" s="233"/>
      <c r="BC46" s="233"/>
      <c r="BD46" s="233"/>
      <c r="BE46" s="233"/>
      <c r="BF46" s="233"/>
      <c r="BG46" s="233"/>
      <c r="BH46" s="233"/>
      <c r="BI46" s="233"/>
      <c r="BJ46" s="252"/>
      <c r="BK46" s="252"/>
    </row>
    <row r="47" spans="1:63" ht="15" customHeight="1" x14ac:dyDescent="0.4">
      <c r="A47" s="92" t="str">
        <f>IF(BusinessPlan!$B$6=1,AA47,AT47)</f>
        <v>Steuern</v>
      </c>
      <c r="B47" s="16"/>
      <c r="C47" s="45"/>
      <c r="D47" s="116">
        <v>5000</v>
      </c>
      <c r="E47" s="116">
        <v>5000</v>
      </c>
      <c r="F47" s="116">
        <v>5000</v>
      </c>
      <c r="G47" s="116">
        <v>5000</v>
      </c>
      <c r="H47" s="116">
        <v>5000</v>
      </c>
      <c r="I47" s="116">
        <v>5000</v>
      </c>
      <c r="J47" s="116">
        <v>5000</v>
      </c>
      <c r="K47" s="116">
        <v>5000</v>
      </c>
      <c r="L47" s="116">
        <v>5000</v>
      </c>
      <c r="M47" s="116">
        <v>5000</v>
      </c>
      <c r="N47" s="116">
        <v>5000</v>
      </c>
      <c r="O47" s="116">
        <v>5000</v>
      </c>
      <c r="P47" s="31">
        <f>SUM(D47:O47)</f>
        <v>60000</v>
      </c>
      <c r="AA47" s="233" t="s">
        <v>21</v>
      </c>
      <c r="AB47" s="233"/>
      <c r="AC47" s="233"/>
      <c r="AD47" s="233"/>
      <c r="AE47" s="233"/>
      <c r="AF47" s="233"/>
      <c r="AG47" s="233"/>
      <c r="AH47" s="233"/>
      <c r="AI47" s="233"/>
      <c r="AJ47" s="233"/>
      <c r="AK47" s="233"/>
      <c r="AL47" s="233"/>
      <c r="AM47" s="233"/>
      <c r="AN47" s="233"/>
      <c r="AO47" s="233"/>
      <c r="AP47" s="233"/>
      <c r="AQ47" s="233"/>
      <c r="AR47" s="233"/>
      <c r="AS47" s="233"/>
      <c r="AT47" s="233" t="s">
        <v>180</v>
      </c>
      <c r="AU47" s="233"/>
      <c r="AV47" s="233"/>
      <c r="AW47" s="233"/>
      <c r="AX47" s="233"/>
      <c r="AY47" s="233"/>
      <c r="AZ47" s="233"/>
      <c r="BA47" s="233"/>
      <c r="BB47" s="233"/>
      <c r="BC47" s="233"/>
      <c r="BD47" s="233"/>
      <c r="BE47" s="233"/>
      <c r="BF47" s="233"/>
      <c r="BG47" s="233"/>
      <c r="BH47" s="233"/>
      <c r="BI47" s="233"/>
      <c r="BJ47" s="250"/>
      <c r="BK47" s="250"/>
    </row>
    <row r="48" spans="1:63" ht="15" customHeight="1" x14ac:dyDescent="0.4">
      <c r="A48" s="101" t="str">
        <f>IF(BusinessPlan!$B$6=1,AA48,AT48)</f>
        <v>Abschreibungen</v>
      </c>
      <c r="B48" s="102"/>
      <c r="C48" s="103"/>
      <c r="D48" s="117">
        <v>500</v>
      </c>
      <c r="E48" s="117">
        <v>500</v>
      </c>
      <c r="F48" s="117">
        <v>500</v>
      </c>
      <c r="G48" s="117">
        <v>500</v>
      </c>
      <c r="H48" s="117">
        <v>500</v>
      </c>
      <c r="I48" s="117">
        <v>500</v>
      </c>
      <c r="J48" s="117">
        <v>500</v>
      </c>
      <c r="K48" s="117">
        <v>500</v>
      </c>
      <c r="L48" s="117">
        <v>500</v>
      </c>
      <c r="M48" s="117">
        <v>500</v>
      </c>
      <c r="N48" s="117">
        <v>500</v>
      </c>
      <c r="O48" s="117">
        <v>500</v>
      </c>
      <c r="P48" s="31">
        <f>SUM(D48:O48)</f>
        <v>6000</v>
      </c>
      <c r="AA48" s="233" t="s">
        <v>20</v>
      </c>
      <c r="AB48" s="233"/>
      <c r="AC48" s="233"/>
      <c r="AD48" s="233"/>
      <c r="AE48" s="233"/>
      <c r="AF48" s="233"/>
      <c r="AG48" s="233"/>
      <c r="AH48" s="233"/>
      <c r="AI48" s="233"/>
      <c r="AJ48" s="233"/>
      <c r="AK48" s="233"/>
      <c r="AL48" s="233"/>
      <c r="AM48" s="233"/>
      <c r="AN48" s="233"/>
      <c r="AO48" s="233"/>
      <c r="AP48" s="233"/>
      <c r="AQ48" s="233"/>
      <c r="AR48" s="233"/>
      <c r="AS48" s="233"/>
      <c r="AT48" s="233" t="s">
        <v>181</v>
      </c>
      <c r="AU48" s="233"/>
      <c r="AV48" s="233"/>
      <c r="AW48" s="233"/>
      <c r="AX48" s="233"/>
      <c r="AY48" s="233"/>
      <c r="AZ48" s="233"/>
      <c r="BA48" s="233"/>
      <c r="BB48" s="233"/>
      <c r="BC48" s="233"/>
      <c r="BD48" s="233"/>
      <c r="BE48" s="233"/>
      <c r="BF48" s="233"/>
      <c r="BG48" s="233"/>
      <c r="BH48" s="233"/>
      <c r="BI48" s="233"/>
      <c r="BJ48" s="250"/>
      <c r="BK48" s="250"/>
    </row>
    <row r="49" spans="1:63" s="19" customFormat="1" ht="15" customHeight="1" thickBot="1" x14ac:dyDescent="0.45">
      <c r="A49" s="104" t="str">
        <f>IF(BusinessPlan!$B$6=1,AA49,AT49)</f>
        <v>Nettogewinn (ohne Factoring)</v>
      </c>
      <c r="B49" s="105"/>
      <c r="C49" s="106"/>
      <c r="D49" s="109">
        <f>D45-D46-D47-D48</f>
        <v>15500.125</v>
      </c>
      <c r="E49" s="109">
        <f t="shared" ref="E49:O49" si="11">E45-E46-E47-E48</f>
        <v>17909.875</v>
      </c>
      <c r="F49" s="109">
        <f t="shared" si="11"/>
        <v>27849.46875</v>
      </c>
      <c r="G49" s="109">
        <f t="shared" si="11"/>
        <v>19812</v>
      </c>
      <c r="H49" s="109">
        <f t="shared" si="11"/>
        <v>31639.125</v>
      </c>
      <c r="I49" s="109">
        <f t="shared" si="11"/>
        <v>53128.375</v>
      </c>
      <c r="J49" s="109">
        <f t="shared" si="11"/>
        <v>28125.5</v>
      </c>
      <c r="K49" s="109">
        <f t="shared" si="11"/>
        <v>22260.5</v>
      </c>
      <c r="L49" s="109">
        <f t="shared" si="11"/>
        <v>56693.375</v>
      </c>
      <c r="M49" s="109">
        <f t="shared" si="11"/>
        <v>34387.875</v>
      </c>
      <c r="N49" s="109">
        <f t="shared" si="11"/>
        <v>35365.875</v>
      </c>
      <c r="O49" s="109">
        <f t="shared" si="11"/>
        <v>38869.787499999977</v>
      </c>
      <c r="P49" s="110">
        <f>SUM(D49:O49)</f>
        <v>381541.88124999998</v>
      </c>
      <c r="AA49" s="233" t="s">
        <v>82</v>
      </c>
      <c r="AB49" s="233"/>
      <c r="AC49" s="233"/>
      <c r="AD49" s="233"/>
      <c r="AE49" s="233"/>
      <c r="AF49" s="233"/>
      <c r="AG49" s="233"/>
      <c r="AH49" s="233"/>
      <c r="AI49" s="233"/>
      <c r="AJ49" s="233"/>
      <c r="AK49" s="233"/>
      <c r="AL49" s="233"/>
      <c r="AM49" s="233"/>
      <c r="AN49" s="233"/>
      <c r="AO49" s="233"/>
      <c r="AP49" s="233"/>
      <c r="AQ49" s="233"/>
      <c r="AR49" s="233"/>
      <c r="AS49" s="233"/>
      <c r="AT49" s="233" t="s">
        <v>183</v>
      </c>
      <c r="AU49" s="233"/>
      <c r="AV49" s="233"/>
      <c r="AW49" s="233"/>
      <c r="AX49" s="233"/>
      <c r="AY49" s="233"/>
      <c r="AZ49" s="233"/>
      <c r="BA49" s="233"/>
      <c r="BB49" s="233"/>
      <c r="BC49" s="233"/>
      <c r="BD49" s="233"/>
      <c r="BE49" s="233"/>
      <c r="BF49" s="233"/>
      <c r="BG49" s="233"/>
      <c r="BH49" s="233"/>
      <c r="BI49" s="233"/>
      <c r="BJ49" s="252"/>
      <c r="BK49" s="252"/>
    </row>
    <row r="50" spans="1:63" s="12" customFormat="1" ht="9" customHeight="1" thickTop="1" x14ac:dyDescent="0.4">
      <c r="A50" s="102"/>
      <c r="B50" s="102"/>
      <c r="C50" s="102"/>
      <c r="D50" s="111"/>
      <c r="E50" s="111"/>
      <c r="F50" s="111"/>
      <c r="G50" s="111"/>
      <c r="H50" s="111"/>
      <c r="I50" s="111"/>
      <c r="J50" s="111"/>
      <c r="K50" s="111"/>
      <c r="L50" s="111"/>
      <c r="M50" s="111"/>
      <c r="N50" s="111"/>
      <c r="O50" s="111"/>
      <c r="P50" s="112"/>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53"/>
      <c r="BK50" s="253"/>
    </row>
    <row r="51" spans="1:63" s="12" customFormat="1" ht="13.5" customHeight="1" x14ac:dyDescent="0.4">
      <c r="A51" s="113" t="str">
        <f>IF(BusinessPlan!$B$6=1,AA51,AT51)</f>
        <v>1) In Prozent des gesamten Bruttolohnes</v>
      </c>
      <c r="B51" s="102"/>
      <c r="C51" s="102"/>
      <c r="D51" s="111"/>
      <c r="E51" s="113" t="str">
        <f>IF(BusinessPlan!$B$6=1,AE51,AX51)</f>
        <v>2) In Prozent des fakturierten Umsatzes</v>
      </c>
      <c r="F51" s="111"/>
      <c r="G51" s="111"/>
      <c r="H51" s="111"/>
      <c r="I51" s="111"/>
      <c r="J51" s="111"/>
      <c r="K51" s="111"/>
      <c r="L51" s="111"/>
      <c r="M51" s="114" t="str">
        <f>IF(BusinessPlan!$B$6=1,AM51,BF51)</f>
        <v>Eingabefelder in gelb</v>
      </c>
      <c r="N51" s="114"/>
      <c r="O51" s="115"/>
      <c r="P51" s="112"/>
      <c r="AA51" s="233" t="s">
        <v>65</v>
      </c>
      <c r="AB51" s="233"/>
      <c r="AC51" s="233"/>
      <c r="AD51" s="233"/>
      <c r="AE51" s="233" t="s">
        <v>66</v>
      </c>
      <c r="AF51" s="233"/>
      <c r="AG51" s="233"/>
      <c r="AH51" s="233"/>
      <c r="AI51" s="233"/>
      <c r="AJ51" s="233"/>
      <c r="AK51" s="233"/>
      <c r="AL51" s="233"/>
      <c r="AM51" s="233" t="s">
        <v>104</v>
      </c>
      <c r="AN51" s="233"/>
      <c r="AO51" s="233"/>
      <c r="AP51" s="233"/>
      <c r="AQ51" s="233"/>
      <c r="AR51" s="233"/>
      <c r="AS51" s="233"/>
      <c r="AT51" s="233" t="s">
        <v>184</v>
      </c>
      <c r="AU51" s="233"/>
      <c r="AV51" s="233"/>
      <c r="AW51" s="233"/>
      <c r="AX51" s="233" t="s">
        <v>185</v>
      </c>
      <c r="AY51" s="233"/>
      <c r="AZ51" s="233"/>
      <c r="BA51" s="233"/>
      <c r="BB51" s="233"/>
      <c r="BC51" s="233"/>
      <c r="BD51" s="233"/>
      <c r="BE51" s="233"/>
      <c r="BF51" s="233" t="s">
        <v>157</v>
      </c>
      <c r="BG51" s="233"/>
      <c r="BH51" s="233"/>
      <c r="BI51" s="233"/>
      <c r="BJ51" s="253"/>
      <c r="BK51" s="253"/>
    </row>
    <row r="52" spans="1:63" s="12" customFormat="1" ht="9" customHeight="1" x14ac:dyDescent="0.4">
      <c r="A52" s="102"/>
      <c r="B52" s="102"/>
      <c r="C52" s="102"/>
      <c r="D52" s="111"/>
      <c r="E52" s="111"/>
      <c r="F52" s="111"/>
      <c r="G52" s="111"/>
      <c r="H52" s="111"/>
      <c r="I52" s="111"/>
      <c r="J52" s="111"/>
      <c r="K52" s="111"/>
      <c r="L52" s="111"/>
      <c r="M52" s="111"/>
      <c r="N52" s="111"/>
      <c r="O52" s="111"/>
      <c r="P52" s="112"/>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53"/>
      <c r="BK52" s="253"/>
    </row>
    <row r="53" spans="1:63" s="12" customFormat="1" ht="15" customHeight="1" x14ac:dyDescent="0.4">
      <c r="A53" s="111"/>
      <c r="B53" s="111"/>
      <c r="C53" s="111"/>
      <c r="D53" s="111"/>
      <c r="E53" s="111"/>
      <c r="F53" s="111"/>
      <c r="G53" s="111"/>
      <c r="H53" s="111"/>
      <c r="I53" s="88" t="str">
        <f>IF(BusinessPlan!$B$6=1,AI53,BB53)</f>
        <v>Seite 2</v>
      </c>
      <c r="J53" s="111"/>
      <c r="K53" s="111"/>
      <c r="L53" s="111"/>
      <c r="M53" s="111"/>
      <c r="N53" s="111"/>
      <c r="O53" s="111"/>
      <c r="P53" s="112"/>
      <c r="AA53" s="233"/>
      <c r="AB53" s="233"/>
      <c r="AC53" s="233"/>
      <c r="AD53" s="233"/>
      <c r="AE53" s="233"/>
      <c r="AF53" s="233"/>
      <c r="AG53" s="233"/>
      <c r="AH53" s="233"/>
      <c r="AI53" s="233" t="s">
        <v>102</v>
      </c>
      <c r="AJ53" s="233"/>
      <c r="AK53" s="233"/>
      <c r="AL53" s="233"/>
      <c r="AM53" s="233"/>
      <c r="AN53" s="233"/>
      <c r="AO53" s="233"/>
      <c r="AP53" s="233"/>
      <c r="AQ53" s="233"/>
      <c r="AR53" s="233"/>
      <c r="AS53" s="233"/>
      <c r="AT53" s="233"/>
      <c r="AU53" s="233"/>
      <c r="AV53" s="233"/>
      <c r="AW53" s="233"/>
      <c r="AX53" s="233"/>
      <c r="AY53" s="233"/>
      <c r="AZ53" s="233"/>
      <c r="BA53" s="233"/>
      <c r="BB53" s="233" t="s">
        <v>163</v>
      </c>
      <c r="BC53" s="233"/>
      <c r="BD53" s="233"/>
      <c r="BE53" s="233"/>
      <c r="BF53" s="233"/>
      <c r="BG53" s="233"/>
      <c r="BH53" s="233"/>
      <c r="BI53" s="233"/>
      <c r="BJ53" s="253"/>
      <c r="BK53" s="253"/>
    </row>
    <row r="54" spans="1:63" s="12" customFormat="1" ht="15" customHeight="1" x14ac:dyDescent="0.4">
      <c r="A54" s="59"/>
      <c r="B54" s="24"/>
      <c r="C54" s="24"/>
      <c r="E54" s="59"/>
      <c r="M54" s="61"/>
      <c r="N54" s="61"/>
      <c r="O54" s="80"/>
      <c r="P54" s="13"/>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row>
    <row r="55" spans="1:63" s="12" customFormat="1" ht="15" customHeight="1" x14ac:dyDescent="0.4">
      <c r="A55" s="24"/>
      <c r="B55" s="24"/>
      <c r="C55" s="24"/>
      <c r="P55" s="13"/>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row>
    <row r="56" spans="1:63" s="12" customFormat="1" ht="15" customHeight="1" x14ac:dyDescent="0.4">
      <c r="A56" s="24"/>
      <c r="B56" s="24"/>
      <c r="C56" s="24"/>
      <c r="P56" s="13"/>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row>
    <row r="57" spans="1:63" s="12" customFormat="1" ht="15" customHeight="1" x14ac:dyDescent="0.4">
      <c r="A57" s="24"/>
      <c r="B57" s="24"/>
      <c r="C57" s="24"/>
      <c r="P57" s="13"/>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row>
    <row r="58" spans="1:63" s="12" customFormat="1" ht="15" customHeight="1" x14ac:dyDescent="0.4">
      <c r="A58" s="24"/>
      <c r="B58" s="24"/>
      <c r="C58" s="24"/>
      <c r="P58" s="13"/>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row>
    <row r="59" spans="1:63" s="12" customFormat="1" ht="15" customHeight="1" x14ac:dyDescent="0.4">
      <c r="A59" s="24"/>
      <c r="B59" s="24"/>
      <c r="C59" s="24"/>
      <c r="P59" s="13"/>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row>
    <row r="60" spans="1:63" s="12" customFormat="1" ht="15" customHeight="1" x14ac:dyDescent="0.4">
      <c r="A60" s="24"/>
      <c r="B60" s="24"/>
      <c r="C60" s="24"/>
      <c r="P60" s="13"/>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row>
    <row r="61" spans="1:63" s="12" customFormat="1" ht="15" customHeight="1" x14ac:dyDescent="0.4">
      <c r="A61" s="24"/>
      <c r="B61" s="24"/>
      <c r="C61" s="24"/>
      <c r="P61" s="13"/>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row>
    <row r="62" spans="1:63" s="12" customFormat="1" ht="15" customHeight="1" x14ac:dyDescent="0.4">
      <c r="A62" s="24"/>
      <c r="B62" s="24"/>
      <c r="C62" s="24"/>
      <c r="P62" s="13"/>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row>
    <row r="63" spans="1:63" s="12" customFormat="1" ht="15" customHeight="1" x14ac:dyDescent="0.4">
      <c r="A63" s="24"/>
      <c r="B63" s="24"/>
      <c r="C63" s="24"/>
      <c r="P63" s="13"/>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row>
    <row r="64" spans="1:63" s="12" customFormat="1" ht="15" customHeight="1" x14ac:dyDescent="0.4">
      <c r="A64" s="24"/>
      <c r="B64" s="24"/>
      <c r="C64" s="24"/>
      <c r="P64" s="13"/>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row>
    <row r="65" spans="1:61" s="12" customFormat="1" ht="15" customHeight="1" x14ac:dyDescent="0.4">
      <c r="A65" s="24"/>
      <c r="B65" s="24"/>
      <c r="C65" s="24"/>
      <c r="P65" s="13"/>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row>
    <row r="66" spans="1:61" s="12" customFormat="1" ht="15" customHeight="1" x14ac:dyDescent="0.4">
      <c r="A66" s="24"/>
      <c r="B66" s="24"/>
      <c r="C66" s="24"/>
      <c r="P66" s="13"/>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row>
    <row r="67" spans="1:61" s="12" customFormat="1" ht="15" customHeight="1" x14ac:dyDescent="0.4">
      <c r="A67" s="24"/>
      <c r="B67" s="24"/>
      <c r="C67" s="24"/>
      <c r="P67" s="13"/>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row>
    <row r="68" spans="1:61" s="12" customFormat="1" ht="15" customHeight="1" x14ac:dyDescent="0.4">
      <c r="A68" s="24"/>
      <c r="B68" s="24"/>
      <c r="C68" s="24"/>
      <c r="P68" s="13"/>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row>
    <row r="69" spans="1:61" s="12" customFormat="1" ht="15" customHeight="1" x14ac:dyDescent="0.4">
      <c r="A69" s="24"/>
      <c r="B69" s="24"/>
      <c r="C69" s="24"/>
      <c r="P69" s="13"/>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row>
    <row r="70" spans="1:61" s="12" customFormat="1" ht="15" customHeight="1" x14ac:dyDescent="0.4">
      <c r="A70" s="24"/>
      <c r="B70" s="24"/>
      <c r="C70" s="24"/>
      <c r="P70" s="13"/>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row>
    <row r="71" spans="1:61" s="12" customFormat="1" ht="15" customHeight="1" x14ac:dyDescent="0.4">
      <c r="A71" s="24"/>
      <c r="B71" s="24"/>
      <c r="C71" s="24"/>
      <c r="P71" s="13"/>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row>
    <row r="72" spans="1:61" s="12" customFormat="1" ht="15" customHeight="1" x14ac:dyDescent="0.4">
      <c r="A72" s="24"/>
      <c r="B72" s="24"/>
      <c r="C72" s="24"/>
      <c r="P72" s="13"/>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row>
    <row r="73" spans="1:61" s="12" customFormat="1" ht="15" customHeight="1" x14ac:dyDescent="0.4">
      <c r="A73" s="24"/>
      <c r="B73" s="24"/>
      <c r="C73" s="24"/>
      <c r="P73" s="13"/>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row>
    <row r="74" spans="1:61" s="12" customFormat="1" ht="15" customHeight="1" x14ac:dyDescent="0.4">
      <c r="A74" s="24"/>
      <c r="B74" s="24"/>
      <c r="C74" s="24"/>
      <c r="P74" s="13"/>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row>
    <row r="75" spans="1:61" s="12" customFormat="1" ht="15" customHeight="1" x14ac:dyDescent="0.4">
      <c r="A75" s="24"/>
      <c r="B75" s="24"/>
      <c r="C75" s="24"/>
      <c r="P75" s="13"/>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row>
    <row r="76" spans="1:61" s="12" customFormat="1" ht="15" customHeight="1" x14ac:dyDescent="0.4">
      <c r="A76" s="24"/>
      <c r="B76" s="24"/>
      <c r="C76" s="24"/>
      <c r="P76" s="13"/>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row>
    <row r="77" spans="1:61" s="12" customFormat="1" ht="15" customHeight="1" x14ac:dyDescent="0.4">
      <c r="A77" s="24"/>
      <c r="B77" s="24"/>
      <c r="C77" s="24"/>
      <c r="P77" s="13"/>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row>
    <row r="78" spans="1:61" s="12" customFormat="1" ht="15" customHeight="1" x14ac:dyDescent="0.4">
      <c r="A78" s="24"/>
      <c r="B78" s="24"/>
      <c r="C78" s="24"/>
      <c r="P78" s="13"/>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row>
    <row r="79" spans="1:61" s="12" customFormat="1" ht="15" customHeight="1" x14ac:dyDescent="0.4">
      <c r="A79" s="24"/>
      <c r="B79" s="24"/>
      <c r="C79" s="24"/>
      <c r="P79" s="13"/>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row>
    <row r="80" spans="1:61" s="12" customFormat="1" ht="15" customHeight="1" x14ac:dyDescent="0.4">
      <c r="A80" s="24"/>
      <c r="B80" s="24"/>
      <c r="C80" s="24"/>
      <c r="P80" s="13"/>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row>
    <row r="81" spans="1:61" s="12" customFormat="1" ht="15" customHeight="1" x14ac:dyDescent="0.4">
      <c r="A81" s="24"/>
      <c r="B81" s="24"/>
      <c r="C81" s="24"/>
      <c r="P81" s="13"/>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row>
    <row r="82" spans="1:61" s="12" customFormat="1" ht="15" customHeight="1" x14ac:dyDescent="0.4">
      <c r="A82" s="24"/>
      <c r="B82" s="24"/>
      <c r="C82" s="24"/>
      <c r="P82" s="13"/>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row>
    <row r="83" spans="1:61" s="12" customFormat="1" ht="15" customHeight="1" x14ac:dyDescent="0.4">
      <c r="A83" s="24"/>
      <c r="B83" s="24"/>
      <c r="C83" s="24"/>
      <c r="P83" s="13"/>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row>
    <row r="84" spans="1:61" s="12" customFormat="1" ht="15" customHeight="1" x14ac:dyDescent="0.4">
      <c r="A84" s="24"/>
      <c r="B84" s="24"/>
      <c r="C84" s="24"/>
      <c r="P84" s="13"/>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row>
    <row r="85" spans="1:61" s="12" customFormat="1" ht="15" customHeight="1" x14ac:dyDescent="0.4">
      <c r="A85" s="24"/>
      <c r="B85" s="24"/>
      <c r="C85" s="24"/>
      <c r="P85" s="13"/>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row>
    <row r="86" spans="1:61" s="12" customFormat="1" ht="15" customHeight="1" x14ac:dyDescent="0.4">
      <c r="A86" s="24"/>
      <c r="B86" s="24"/>
      <c r="C86" s="24"/>
      <c r="P86" s="13"/>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row>
    <row r="87" spans="1:61" s="12" customFormat="1" ht="15" customHeight="1" x14ac:dyDescent="0.4">
      <c r="A87" s="24"/>
      <c r="B87" s="24"/>
      <c r="C87" s="24"/>
      <c r="P87" s="13"/>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row>
    <row r="88" spans="1:61" s="12" customFormat="1" ht="15" customHeight="1" x14ac:dyDescent="0.4">
      <c r="A88" s="24"/>
      <c r="B88" s="24"/>
      <c r="C88" s="24"/>
      <c r="P88" s="13"/>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row>
    <row r="89" spans="1:61" s="12" customFormat="1" ht="15" customHeight="1" x14ac:dyDescent="0.4">
      <c r="A89" s="24"/>
      <c r="B89" s="24"/>
      <c r="C89" s="24"/>
      <c r="P89" s="13"/>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row>
    <row r="90" spans="1:61" s="12" customFormat="1" ht="15" customHeight="1" x14ac:dyDescent="0.4">
      <c r="A90" s="24"/>
      <c r="B90" s="24"/>
      <c r="C90" s="24"/>
      <c r="P90" s="13"/>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row>
    <row r="91" spans="1:61" s="12" customFormat="1" ht="15" customHeight="1" x14ac:dyDescent="0.4">
      <c r="A91" s="24"/>
      <c r="B91" s="24"/>
      <c r="C91" s="24"/>
      <c r="P91" s="13"/>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row>
    <row r="92" spans="1:61" s="12" customFormat="1" ht="15" customHeight="1" x14ac:dyDescent="0.4">
      <c r="A92" s="24"/>
      <c r="B92" s="24"/>
      <c r="C92" s="24"/>
      <c r="P92" s="13"/>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row>
    <row r="93" spans="1:61" s="12" customFormat="1" ht="15" customHeight="1" x14ac:dyDescent="0.4">
      <c r="A93" s="24"/>
      <c r="B93" s="24"/>
      <c r="C93" s="24"/>
      <c r="P93" s="13"/>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row>
    <row r="94" spans="1:61" s="12" customFormat="1" ht="15" customHeight="1" x14ac:dyDescent="0.4">
      <c r="A94" s="24"/>
      <c r="B94" s="24"/>
      <c r="C94" s="24"/>
      <c r="P94" s="13"/>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row>
    <row r="95" spans="1:61" s="12" customFormat="1" ht="15" customHeight="1" x14ac:dyDescent="0.4">
      <c r="A95" s="24"/>
      <c r="B95" s="24"/>
      <c r="C95" s="24"/>
      <c r="P95" s="13"/>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row>
    <row r="96" spans="1:61" s="12" customFormat="1" ht="15" customHeight="1" x14ac:dyDescent="0.4">
      <c r="A96" s="24"/>
      <c r="B96" s="24"/>
      <c r="C96" s="24"/>
      <c r="P96" s="13"/>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row>
    <row r="97" spans="1:61" s="12" customFormat="1" ht="15" customHeight="1" x14ac:dyDescent="0.4">
      <c r="A97" s="24"/>
      <c r="B97" s="24"/>
      <c r="C97" s="24"/>
      <c r="P97" s="13"/>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row>
    <row r="98" spans="1:61" s="12" customFormat="1" ht="15" customHeight="1" x14ac:dyDescent="0.4">
      <c r="A98" s="24"/>
      <c r="B98" s="24"/>
      <c r="C98" s="24"/>
      <c r="P98" s="13"/>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row>
    <row r="99" spans="1:61" s="12" customFormat="1" ht="15" customHeight="1" x14ac:dyDescent="0.4">
      <c r="A99" s="24"/>
      <c r="B99" s="24"/>
      <c r="C99" s="24"/>
      <c r="P99" s="13"/>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row>
    <row r="100" spans="1:61" s="12" customFormat="1" ht="15" customHeight="1" x14ac:dyDescent="0.4">
      <c r="A100" s="24"/>
      <c r="B100" s="24"/>
      <c r="C100" s="24"/>
      <c r="P100" s="13"/>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row>
    <row r="101" spans="1:61" s="12" customFormat="1" ht="15" customHeight="1" x14ac:dyDescent="0.4">
      <c r="A101" s="24"/>
      <c r="B101" s="24"/>
      <c r="C101" s="24"/>
      <c r="P101" s="13"/>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row>
    <row r="102" spans="1:61" s="12" customFormat="1" ht="15" customHeight="1" x14ac:dyDescent="0.4">
      <c r="A102" s="24"/>
      <c r="B102" s="24"/>
      <c r="C102" s="24"/>
      <c r="P102" s="13"/>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row>
    <row r="103" spans="1:61" s="12" customFormat="1" ht="15" customHeight="1" x14ac:dyDescent="0.4">
      <c r="A103" s="24"/>
      <c r="B103" s="24"/>
      <c r="C103" s="24"/>
      <c r="P103" s="13"/>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row>
    <row r="104" spans="1:61" s="12" customFormat="1" ht="15" customHeight="1" x14ac:dyDescent="0.4">
      <c r="A104" s="24"/>
      <c r="B104" s="24"/>
      <c r="C104" s="24"/>
      <c r="P104" s="13"/>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row>
    <row r="105" spans="1:61" s="12" customFormat="1" ht="15" customHeight="1" x14ac:dyDescent="0.4">
      <c r="A105" s="24"/>
      <c r="B105" s="24"/>
      <c r="C105" s="24"/>
      <c r="P105" s="13"/>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row>
    <row r="106" spans="1:61" s="12" customFormat="1" ht="15" customHeight="1" x14ac:dyDescent="0.4">
      <c r="A106" s="24"/>
      <c r="B106" s="24"/>
      <c r="C106" s="24"/>
      <c r="P106" s="13"/>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row>
    <row r="107" spans="1:61" s="12" customFormat="1" ht="15" customHeight="1" x14ac:dyDescent="0.4">
      <c r="A107" s="24"/>
      <c r="B107" s="24"/>
      <c r="C107" s="24"/>
      <c r="P107" s="13"/>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row>
    <row r="108" spans="1:61" s="12" customFormat="1" ht="15" customHeight="1" x14ac:dyDescent="0.4">
      <c r="A108" s="24"/>
      <c r="B108" s="24"/>
      <c r="C108" s="24"/>
      <c r="P108" s="13"/>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row>
    <row r="109" spans="1:61" s="12" customFormat="1" ht="15" customHeight="1" x14ac:dyDescent="0.4">
      <c r="A109" s="24"/>
      <c r="B109" s="24"/>
      <c r="C109" s="24"/>
      <c r="P109" s="13"/>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row>
    <row r="110" spans="1:61" s="12" customFormat="1" ht="15" customHeight="1" x14ac:dyDescent="0.4">
      <c r="A110" s="24"/>
      <c r="B110" s="24"/>
      <c r="C110" s="24"/>
      <c r="P110" s="13"/>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row>
    <row r="111" spans="1:61" s="12" customFormat="1" ht="15" customHeight="1" x14ac:dyDescent="0.4">
      <c r="A111" s="24"/>
      <c r="B111" s="24"/>
      <c r="C111" s="24"/>
      <c r="P111" s="13"/>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row>
    <row r="112" spans="1:61" s="12" customFormat="1" ht="15" customHeight="1" x14ac:dyDescent="0.4">
      <c r="A112" s="24"/>
      <c r="B112" s="24"/>
      <c r="C112" s="24"/>
      <c r="P112" s="13"/>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row>
    <row r="113" spans="1:61" s="12" customFormat="1" ht="15" customHeight="1" x14ac:dyDescent="0.4">
      <c r="A113" s="24"/>
      <c r="B113" s="24"/>
      <c r="C113" s="24"/>
      <c r="P113" s="13"/>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row>
    <row r="114" spans="1:61" s="12" customFormat="1" ht="15" customHeight="1" x14ac:dyDescent="0.4">
      <c r="A114" s="24"/>
      <c r="B114" s="24"/>
      <c r="C114" s="24"/>
      <c r="P114" s="13"/>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row>
    <row r="115" spans="1:61" s="12" customFormat="1" ht="15" customHeight="1" x14ac:dyDescent="0.4">
      <c r="A115" s="24"/>
      <c r="B115" s="24"/>
      <c r="C115" s="24"/>
      <c r="P115" s="13"/>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row>
    <row r="116" spans="1:61" s="12" customFormat="1" ht="15" customHeight="1" x14ac:dyDescent="0.4">
      <c r="A116" s="24"/>
      <c r="B116" s="24"/>
      <c r="C116" s="24"/>
      <c r="P116" s="13"/>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row>
    <row r="117" spans="1:61" s="12" customFormat="1" ht="15" customHeight="1" x14ac:dyDescent="0.4">
      <c r="A117" s="24"/>
      <c r="B117" s="24"/>
      <c r="C117" s="24"/>
      <c r="P117" s="13"/>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row>
    <row r="118" spans="1:61" s="12" customFormat="1" ht="15" customHeight="1" x14ac:dyDescent="0.4">
      <c r="A118" s="24"/>
      <c r="B118" s="24"/>
      <c r="C118" s="24"/>
      <c r="P118" s="13"/>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row>
    <row r="119" spans="1:61" s="12" customFormat="1" ht="15" customHeight="1" x14ac:dyDescent="0.4">
      <c r="A119" s="24"/>
      <c r="B119" s="24"/>
      <c r="C119" s="24"/>
      <c r="P119" s="13"/>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row>
    <row r="120" spans="1:61" s="12" customFormat="1" ht="15" customHeight="1" x14ac:dyDescent="0.4">
      <c r="A120" s="24"/>
      <c r="B120" s="24"/>
      <c r="C120" s="24"/>
      <c r="P120" s="13"/>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row>
    <row r="121" spans="1:61" s="12" customFormat="1" ht="15" customHeight="1" x14ac:dyDescent="0.4">
      <c r="A121" s="24"/>
      <c r="B121" s="24"/>
      <c r="C121" s="24"/>
      <c r="P121" s="13"/>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61" s="12" customFormat="1" ht="15" customHeight="1" x14ac:dyDescent="0.4">
      <c r="A122" s="24"/>
      <c r="B122" s="24"/>
      <c r="C122" s="24"/>
      <c r="P122" s="13"/>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row>
    <row r="123" spans="1:61" s="12" customFormat="1" ht="15" customHeight="1" x14ac:dyDescent="0.4">
      <c r="A123" s="24"/>
      <c r="B123" s="24"/>
      <c r="C123" s="24"/>
      <c r="P123" s="13"/>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61" s="12" customFormat="1" ht="15" customHeight="1" x14ac:dyDescent="0.4">
      <c r="A124" s="24"/>
      <c r="B124" s="24"/>
      <c r="C124" s="24"/>
      <c r="P124" s="13"/>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row>
    <row r="125" spans="1:61" s="12" customFormat="1" ht="15" customHeight="1" x14ac:dyDescent="0.4">
      <c r="A125" s="24"/>
      <c r="B125" s="24"/>
      <c r="C125" s="24"/>
      <c r="P125" s="13"/>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61" s="12" customFormat="1" ht="15" customHeight="1" x14ac:dyDescent="0.4">
      <c r="A126" s="24"/>
      <c r="B126" s="24"/>
      <c r="C126" s="24"/>
      <c r="P126" s="13"/>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row>
    <row r="127" spans="1:61" s="12" customFormat="1" ht="15" customHeight="1" x14ac:dyDescent="0.4">
      <c r="A127" s="24"/>
      <c r="B127" s="24"/>
      <c r="C127" s="24"/>
      <c r="P127" s="13"/>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61" s="12" customFormat="1" ht="15" customHeight="1" x14ac:dyDescent="0.4">
      <c r="A128" s="24"/>
      <c r="B128" s="24"/>
      <c r="C128" s="24"/>
      <c r="P128" s="13"/>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row>
    <row r="129" spans="1:61" s="12" customFormat="1" ht="15" customHeight="1" x14ac:dyDescent="0.4">
      <c r="A129" s="24"/>
      <c r="B129" s="24"/>
      <c r="C129" s="24"/>
      <c r="P129" s="13"/>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row>
    <row r="130" spans="1:61" s="12" customFormat="1" ht="15" customHeight="1" x14ac:dyDescent="0.4">
      <c r="A130" s="24"/>
      <c r="B130" s="24"/>
      <c r="C130" s="24"/>
      <c r="P130" s="13"/>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row>
    <row r="131" spans="1:61" s="12" customFormat="1" ht="15" customHeight="1" x14ac:dyDescent="0.4">
      <c r="A131" s="24"/>
      <c r="B131" s="24"/>
      <c r="C131" s="24"/>
      <c r="P131" s="13"/>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row>
    <row r="132" spans="1:61" s="12" customFormat="1" ht="15" customHeight="1" x14ac:dyDescent="0.4">
      <c r="A132" s="24"/>
      <c r="B132" s="24"/>
      <c r="C132" s="24"/>
      <c r="P132" s="13"/>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row>
    <row r="133" spans="1:61" s="12" customFormat="1" ht="15" customHeight="1" x14ac:dyDescent="0.4">
      <c r="A133" s="24"/>
      <c r="B133" s="24"/>
      <c r="C133" s="24"/>
      <c r="P133" s="13"/>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row>
    <row r="134" spans="1:61" s="12" customFormat="1" ht="15" customHeight="1" x14ac:dyDescent="0.4">
      <c r="A134" s="24"/>
      <c r="B134" s="24"/>
      <c r="C134" s="24"/>
      <c r="P134" s="13"/>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row>
    <row r="135" spans="1:61" s="12" customFormat="1" ht="15" customHeight="1" x14ac:dyDescent="0.4">
      <c r="A135" s="24"/>
      <c r="B135" s="24"/>
      <c r="C135" s="24"/>
      <c r="P135" s="13"/>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row>
    <row r="136" spans="1:61" s="12" customFormat="1" ht="15" customHeight="1" x14ac:dyDescent="0.4">
      <c r="A136" s="24"/>
      <c r="B136" s="24"/>
      <c r="C136" s="24"/>
      <c r="P136" s="13"/>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row>
    <row r="137" spans="1:61" s="12" customFormat="1" ht="15" customHeight="1" x14ac:dyDescent="0.4">
      <c r="A137" s="24"/>
      <c r="B137" s="24"/>
      <c r="C137" s="24"/>
      <c r="P137" s="13"/>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row>
    <row r="138" spans="1:61" s="12" customFormat="1" ht="15" customHeight="1" x14ac:dyDescent="0.4">
      <c r="A138" s="24"/>
      <c r="B138" s="24"/>
      <c r="C138" s="24"/>
      <c r="P138" s="13"/>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row>
    <row r="139" spans="1:61" s="12" customFormat="1" ht="15" customHeight="1" x14ac:dyDescent="0.4">
      <c r="A139" s="24"/>
      <c r="B139" s="24"/>
      <c r="C139" s="24"/>
      <c r="P139" s="13"/>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row>
    <row r="140" spans="1:61" s="12" customFormat="1" ht="15" customHeight="1" x14ac:dyDescent="0.4">
      <c r="A140" s="24"/>
      <c r="B140" s="24"/>
      <c r="C140" s="24"/>
      <c r="P140" s="13"/>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row>
    <row r="141" spans="1:61" s="12" customFormat="1" ht="15" customHeight="1" x14ac:dyDescent="0.4">
      <c r="A141" s="24"/>
      <c r="B141" s="24"/>
      <c r="C141" s="24"/>
      <c r="P141" s="13"/>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row>
    <row r="142" spans="1:61" s="12" customFormat="1" ht="15" customHeight="1" x14ac:dyDescent="0.4">
      <c r="A142" s="24"/>
      <c r="B142" s="24"/>
      <c r="C142" s="24"/>
      <c r="P142" s="13"/>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row>
    <row r="143" spans="1:61" s="12" customFormat="1" ht="15" customHeight="1" x14ac:dyDescent="0.4">
      <c r="A143" s="24"/>
      <c r="B143" s="24"/>
      <c r="C143" s="24"/>
      <c r="P143" s="13"/>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row>
    <row r="144" spans="1:61" s="12" customFormat="1" ht="15" customHeight="1" x14ac:dyDescent="0.4">
      <c r="A144" s="24"/>
      <c r="B144" s="24"/>
      <c r="C144" s="24"/>
      <c r="P144" s="13"/>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row>
    <row r="145" spans="1:61" s="12" customFormat="1" ht="15" customHeight="1" x14ac:dyDescent="0.4">
      <c r="A145" s="24"/>
      <c r="B145" s="24"/>
      <c r="C145" s="24"/>
      <c r="P145" s="13"/>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row>
    <row r="146" spans="1:61" s="12" customFormat="1" ht="15" customHeight="1" x14ac:dyDescent="0.4">
      <c r="A146" s="24"/>
      <c r="B146" s="24"/>
      <c r="C146" s="24"/>
      <c r="P146" s="13"/>
    </row>
    <row r="147" spans="1:61" s="12" customFormat="1" ht="15" customHeight="1" x14ac:dyDescent="0.4">
      <c r="A147" s="24"/>
      <c r="B147" s="24"/>
      <c r="C147" s="24"/>
      <c r="P147" s="13"/>
    </row>
    <row r="148" spans="1:61" s="12" customFormat="1" ht="15" customHeight="1" x14ac:dyDescent="0.4">
      <c r="A148" s="24"/>
      <c r="B148" s="24"/>
      <c r="C148" s="24"/>
      <c r="P148" s="13"/>
    </row>
    <row r="149" spans="1:61" s="12" customFormat="1" ht="15" customHeight="1" x14ac:dyDescent="0.4">
      <c r="A149" s="24"/>
      <c r="B149" s="24"/>
      <c r="C149" s="24"/>
      <c r="P149" s="13"/>
    </row>
    <row r="150" spans="1:61" s="12" customFormat="1" ht="15" customHeight="1" x14ac:dyDescent="0.4">
      <c r="A150" s="24"/>
      <c r="B150" s="24"/>
      <c r="C150" s="24"/>
      <c r="P150" s="13"/>
    </row>
    <row r="151" spans="1:61" s="12" customFormat="1" ht="15" customHeight="1" x14ac:dyDescent="0.4">
      <c r="A151" s="24"/>
      <c r="B151" s="24"/>
      <c r="C151" s="24"/>
      <c r="P151" s="13"/>
    </row>
    <row r="152" spans="1:61" s="12" customFormat="1" ht="15" customHeight="1" x14ac:dyDescent="0.4">
      <c r="A152" s="24"/>
      <c r="B152" s="24"/>
      <c r="C152" s="24"/>
      <c r="P152" s="13"/>
    </row>
    <row r="153" spans="1:61" s="12" customFormat="1" ht="15" customHeight="1" x14ac:dyDescent="0.4">
      <c r="A153" s="24"/>
      <c r="B153" s="24"/>
      <c r="C153" s="24"/>
      <c r="P153" s="13"/>
    </row>
    <row r="154" spans="1:61" s="12" customFormat="1" ht="15" customHeight="1" x14ac:dyDescent="0.4">
      <c r="A154" s="24"/>
      <c r="B154" s="24"/>
      <c r="C154" s="24"/>
      <c r="P154" s="13"/>
    </row>
    <row r="155" spans="1:61" s="12" customFormat="1" ht="15" customHeight="1" x14ac:dyDescent="0.4">
      <c r="A155" s="24"/>
      <c r="B155" s="24"/>
      <c r="C155" s="24"/>
      <c r="P155" s="13"/>
    </row>
    <row r="156" spans="1:61" s="12" customFormat="1" ht="15" customHeight="1" x14ac:dyDescent="0.4">
      <c r="A156" s="24"/>
      <c r="B156" s="24"/>
      <c r="C156" s="24"/>
      <c r="P156" s="13"/>
    </row>
    <row r="157" spans="1:61" s="12" customFormat="1" ht="15" customHeight="1" x14ac:dyDescent="0.4">
      <c r="A157" s="24"/>
      <c r="B157" s="24"/>
      <c r="C157" s="24"/>
      <c r="P157" s="13"/>
    </row>
    <row r="158" spans="1:61" s="12" customFormat="1" ht="15" customHeight="1" x14ac:dyDescent="0.4">
      <c r="A158" s="24"/>
      <c r="B158" s="24"/>
      <c r="C158" s="24"/>
      <c r="P158" s="13"/>
    </row>
    <row r="159" spans="1:61" s="12" customFormat="1" ht="15" customHeight="1" x14ac:dyDescent="0.4">
      <c r="A159" s="24"/>
      <c r="B159" s="24"/>
      <c r="C159" s="24"/>
      <c r="P159" s="13"/>
    </row>
    <row r="160" spans="1:61" s="12" customFormat="1" ht="15" customHeight="1" x14ac:dyDescent="0.4">
      <c r="A160" s="24"/>
      <c r="B160" s="24"/>
      <c r="C160" s="24"/>
      <c r="P160" s="13"/>
    </row>
    <row r="161" spans="1:16" s="12" customFormat="1" ht="15" customHeight="1" x14ac:dyDescent="0.4">
      <c r="A161" s="24"/>
      <c r="B161" s="24"/>
      <c r="C161" s="24"/>
      <c r="P161" s="13"/>
    </row>
    <row r="162" spans="1:16" s="12" customFormat="1" ht="15" customHeight="1" x14ac:dyDescent="0.4">
      <c r="A162" s="24"/>
      <c r="B162" s="24"/>
      <c r="C162" s="24"/>
      <c r="P162" s="13"/>
    </row>
    <row r="163" spans="1:16" s="12" customFormat="1" ht="15" customHeight="1" x14ac:dyDescent="0.4">
      <c r="A163" s="24"/>
      <c r="B163" s="24"/>
      <c r="C163" s="24"/>
      <c r="P163" s="13"/>
    </row>
    <row r="164" spans="1:16" s="12" customFormat="1" ht="15" customHeight="1" x14ac:dyDescent="0.4">
      <c r="A164" s="24"/>
      <c r="B164" s="24"/>
      <c r="C164" s="24"/>
      <c r="P164" s="13"/>
    </row>
    <row r="165" spans="1:16" s="12" customFormat="1" ht="15" customHeight="1" x14ac:dyDescent="0.4">
      <c r="A165" s="24"/>
      <c r="B165" s="24"/>
      <c r="C165" s="24"/>
      <c r="P165" s="13"/>
    </row>
    <row r="166" spans="1:16" s="12" customFormat="1" ht="15" customHeight="1" x14ac:dyDescent="0.4">
      <c r="A166" s="24"/>
      <c r="B166" s="24"/>
      <c r="C166" s="24"/>
      <c r="P166" s="13"/>
    </row>
    <row r="167" spans="1:16" s="12" customFormat="1" ht="15" customHeight="1" x14ac:dyDescent="0.4">
      <c r="A167" s="24"/>
      <c r="B167" s="24"/>
      <c r="C167" s="24"/>
      <c r="P167" s="13"/>
    </row>
    <row r="168" spans="1:16" s="12" customFormat="1" ht="15" customHeight="1" x14ac:dyDescent="0.4">
      <c r="A168" s="24"/>
      <c r="B168" s="24"/>
      <c r="C168" s="24"/>
      <c r="P168" s="13"/>
    </row>
    <row r="169" spans="1:16" s="12" customFormat="1" ht="15" customHeight="1" x14ac:dyDescent="0.4">
      <c r="A169" s="24"/>
      <c r="B169" s="24"/>
      <c r="C169" s="24"/>
      <c r="P169" s="13"/>
    </row>
    <row r="170" spans="1:16" s="12" customFormat="1" ht="15" customHeight="1" x14ac:dyDescent="0.4">
      <c r="A170" s="24"/>
      <c r="B170" s="24"/>
      <c r="C170" s="24"/>
      <c r="P170" s="13"/>
    </row>
    <row r="171" spans="1:16" s="12" customFormat="1" ht="15" customHeight="1" x14ac:dyDescent="0.4">
      <c r="A171" s="24"/>
      <c r="B171" s="24"/>
      <c r="C171" s="24"/>
      <c r="P171" s="13"/>
    </row>
    <row r="172" spans="1:16" s="12" customFormat="1" ht="15" customHeight="1" x14ac:dyDescent="0.4">
      <c r="A172" s="24"/>
      <c r="B172" s="24"/>
      <c r="C172" s="24"/>
      <c r="P172" s="13"/>
    </row>
    <row r="173" spans="1:16" s="12" customFormat="1" ht="15" customHeight="1" x14ac:dyDescent="0.4">
      <c r="A173" s="24"/>
      <c r="B173" s="24"/>
      <c r="C173" s="24"/>
      <c r="P173" s="13"/>
    </row>
    <row r="174" spans="1:16" s="12" customFormat="1" ht="15" customHeight="1" x14ac:dyDescent="0.4">
      <c r="A174" s="24"/>
      <c r="B174" s="24"/>
      <c r="C174" s="24"/>
      <c r="P174" s="13"/>
    </row>
    <row r="175" spans="1:16" s="12" customFormat="1" ht="15" customHeight="1" x14ac:dyDescent="0.4">
      <c r="A175" s="24"/>
      <c r="B175" s="24"/>
      <c r="C175" s="24"/>
      <c r="P175" s="13"/>
    </row>
    <row r="176" spans="1:16" s="12" customFormat="1" ht="15" customHeight="1" x14ac:dyDescent="0.4">
      <c r="A176" s="24"/>
      <c r="B176" s="24"/>
      <c r="C176" s="24"/>
      <c r="P176" s="13"/>
    </row>
    <row r="177" spans="1:16" s="12" customFormat="1" ht="15" customHeight="1" x14ac:dyDescent="0.4">
      <c r="A177" s="24"/>
      <c r="B177" s="24"/>
      <c r="C177" s="24"/>
      <c r="P177" s="13"/>
    </row>
    <row r="178" spans="1:16" s="12" customFormat="1" ht="15" customHeight="1" x14ac:dyDescent="0.4">
      <c r="A178" s="24"/>
      <c r="B178" s="24"/>
      <c r="C178" s="24"/>
      <c r="P178" s="13"/>
    </row>
    <row r="179" spans="1:16" s="12" customFormat="1" ht="15" customHeight="1" x14ac:dyDescent="0.4">
      <c r="A179" s="24"/>
      <c r="B179" s="24"/>
      <c r="C179" s="24"/>
      <c r="P179" s="13"/>
    </row>
    <row r="180" spans="1:16" s="12" customFormat="1" ht="15" customHeight="1" x14ac:dyDescent="0.4">
      <c r="A180" s="24"/>
      <c r="B180" s="24"/>
      <c r="C180" s="24"/>
      <c r="P180" s="13"/>
    </row>
    <row r="181" spans="1:16" s="12" customFormat="1" ht="15" customHeight="1" x14ac:dyDescent="0.4">
      <c r="A181" s="24"/>
      <c r="B181" s="24"/>
      <c r="C181" s="24"/>
      <c r="P181" s="13"/>
    </row>
    <row r="182" spans="1:16" s="12" customFormat="1" ht="15" customHeight="1" x14ac:dyDescent="0.4">
      <c r="A182" s="24"/>
      <c r="B182" s="24"/>
      <c r="C182" s="24"/>
      <c r="P182" s="13"/>
    </row>
    <row r="183" spans="1:16" s="12" customFormat="1" ht="15" customHeight="1" x14ac:dyDescent="0.4">
      <c r="A183" s="24"/>
      <c r="B183" s="24"/>
      <c r="C183" s="24"/>
      <c r="P183" s="13"/>
    </row>
    <row r="184" spans="1:16" s="12" customFormat="1" ht="15" customHeight="1" x14ac:dyDescent="0.4">
      <c r="A184" s="24"/>
      <c r="B184" s="24"/>
      <c r="C184" s="24"/>
      <c r="P184" s="13"/>
    </row>
    <row r="185" spans="1:16" s="12" customFormat="1" ht="15" customHeight="1" x14ac:dyDescent="0.4">
      <c r="A185" s="24"/>
      <c r="B185" s="24"/>
      <c r="C185" s="24"/>
      <c r="P185" s="13"/>
    </row>
    <row r="186" spans="1:16" s="12" customFormat="1" ht="15" customHeight="1" x14ac:dyDescent="0.4">
      <c r="A186" s="24"/>
      <c r="B186" s="24"/>
      <c r="C186" s="24"/>
      <c r="P186" s="13"/>
    </row>
    <row r="187" spans="1:16" s="12" customFormat="1" ht="15" customHeight="1" x14ac:dyDescent="0.4">
      <c r="A187" s="24"/>
      <c r="B187" s="24"/>
      <c r="C187" s="24"/>
      <c r="P187" s="13"/>
    </row>
    <row r="188" spans="1:16" s="12" customFormat="1" ht="15" customHeight="1" x14ac:dyDescent="0.4">
      <c r="A188" s="24"/>
      <c r="B188" s="24"/>
      <c r="C188" s="24"/>
      <c r="P188" s="13"/>
    </row>
    <row r="189" spans="1:16" s="12" customFormat="1" ht="15" customHeight="1" x14ac:dyDescent="0.4">
      <c r="A189" s="24"/>
      <c r="B189" s="24"/>
      <c r="C189" s="24"/>
      <c r="P189" s="13"/>
    </row>
    <row r="190" spans="1:16" s="12" customFormat="1" ht="15" customHeight="1" x14ac:dyDescent="0.4">
      <c r="A190" s="24"/>
      <c r="B190" s="24"/>
      <c r="C190" s="24"/>
      <c r="P190" s="13"/>
    </row>
    <row r="191" spans="1:16" s="12" customFormat="1" ht="15" customHeight="1" x14ac:dyDescent="0.4">
      <c r="A191" s="24"/>
      <c r="B191" s="24"/>
      <c r="C191" s="24"/>
      <c r="P191" s="13"/>
    </row>
    <row r="192" spans="1:16" s="12" customFormat="1" ht="15" customHeight="1" x14ac:dyDescent="0.4">
      <c r="A192" s="24"/>
      <c r="B192" s="24"/>
      <c r="C192" s="24"/>
      <c r="P192" s="13"/>
    </row>
    <row r="193" spans="1:16" s="12" customFormat="1" ht="15" customHeight="1" x14ac:dyDescent="0.4">
      <c r="A193" s="24"/>
      <c r="B193" s="24"/>
      <c r="C193" s="24"/>
      <c r="P193" s="13"/>
    </row>
    <row r="194" spans="1:16" s="12" customFormat="1" ht="15" customHeight="1" x14ac:dyDescent="0.4">
      <c r="A194" s="24"/>
      <c r="B194" s="24"/>
      <c r="C194" s="24"/>
      <c r="P194" s="13"/>
    </row>
    <row r="195" spans="1:16" s="12" customFormat="1" ht="15" customHeight="1" x14ac:dyDescent="0.4">
      <c r="A195" s="24"/>
      <c r="B195" s="24"/>
      <c r="C195" s="24"/>
      <c r="P195" s="13"/>
    </row>
    <row r="196" spans="1:16" s="12" customFormat="1" ht="15" customHeight="1" x14ac:dyDescent="0.4">
      <c r="A196" s="24"/>
      <c r="B196" s="24"/>
      <c r="C196" s="24"/>
      <c r="P196" s="13"/>
    </row>
    <row r="197" spans="1:16" s="12" customFormat="1" ht="15" customHeight="1" x14ac:dyDescent="0.4">
      <c r="A197" s="24"/>
      <c r="B197" s="24"/>
      <c r="C197" s="24"/>
      <c r="P197" s="13"/>
    </row>
    <row r="198" spans="1:16" s="12" customFormat="1" ht="15" customHeight="1" x14ac:dyDescent="0.4">
      <c r="A198" s="24"/>
      <c r="B198" s="24"/>
      <c r="C198" s="24"/>
      <c r="P198" s="13"/>
    </row>
    <row r="199" spans="1:16" s="12" customFormat="1" ht="15" customHeight="1" x14ac:dyDescent="0.4">
      <c r="A199" s="24"/>
      <c r="B199" s="24"/>
      <c r="C199" s="24"/>
      <c r="P199" s="13"/>
    </row>
    <row r="200" spans="1:16" s="12" customFormat="1" ht="15" customHeight="1" x14ac:dyDescent="0.4">
      <c r="A200" s="24"/>
      <c r="B200" s="24"/>
      <c r="C200" s="24"/>
      <c r="P200" s="13"/>
    </row>
    <row r="201" spans="1:16" s="12" customFormat="1" ht="15" customHeight="1" x14ac:dyDescent="0.4">
      <c r="A201" s="24"/>
      <c r="B201" s="24"/>
      <c r="C201" s="24"/>
      <c r="P201" s="13"/>
    </row>
    <row r="202" spans="1:16" s="12" customFormat="1" ht="15" customHeight="1" x14ac:dyDescent="0.4">
      <c r="A202" s="24"/>
      <c r="B202" s="24"/>
      <c r="C202" s="24"/>
      <c r="P202" s="13"/>
    </row>
    <row r="203" spans="1:16" s="12" customFormat="1" ht="15" customHeight="1" x14ac:dyDescent="0.4">
      <c r="A203" s="24"/>
      <c r="B203" s="24"/>
      <c r="C203" s="24"/>
      <c r="P203" s="13"/>
    </row>
    <row r="204" spans="1:16" s="12" customFormat="1" ht="15" customHeight="1" x14ac:dyDescent="0.4">
      <c r="A204" s="24"/>
      <c r="B204" s="24"/>
      <c r="C204" s="24"/>
      <c r="P204" s="13"/>
    </row>
    <row r="205" spans="1:16" s="12" customFormat="1" ht="15" customHeight="1" x14ac:dyDescent="0.4">
      <c r="A205" s="24"/>
      <c r="B205" s="24"/>
      <c r="C205" s="24"/>
      <c r="P205" s="13"/>
    </row>
    <row r="206" spans="1:16" s="12" customFormat="1" ht="15" customHeight="1" x14ac:dyDescent="0.4">
      <c r="A206" s="24"/>
      <c r="B206" s="24"/>
      <c r="C206" s="24"/>
      <c r="P206" s="13"/>
    </row>
    <row r="207" spans="1:16" s="12" customFormat="1" ht="15" customHeight="1" x14ac:dyDescent="0.4">
      <c r="A207" s="24"/>
      <c r="B207" s="24"/>
      <c r="C207" s="24"/>
      <c r="P207" s="13"/>
    </row>
    <row r="208" spans="1:16" s="12" customFormat="1" ht="15" customHeight="1" x14ac:dyDescent="0.4">
      <c r="A208" s="24"/>
      <c r="B208" s="24"/>
      <c r="C208" s="24"/>
      <c r="P208" s="13"/>
    </row>
    <row r="209" spans="1:16" s="12" customFormat="1" ht="15" customHeight="1" x14ac:dyDescent="0.4">
      <c r="A209" s="24"/>
      <c r="B209" s="24"/>
      <c r="C209" s="24"/>
      <c r="P209" s="13"/>
    </row>
    <row r="210" spans="1:16" s="12" customFormat="1" ht="15" customHeight="1" x14ac:dyDescent="0.4">
      <c r="A210" s="24"/>
      <c r="B210" s="24"/>
      <c r="C210" s="24"/>
      <c r="P210" s="13"/>
    </row>
    <row r="211" spans="1:16" s="12" customFormat="1" ht="15" customHeight="1" x14ac:dyDescent="0.4">
      <c r="A211" s="24"/>
      <c r="B211" s="24"/>
      <c r="C211" s="24"/>
      <c r="P211" s="13"/>
    </row>
    <row r="212" spans="1:16" s="12" customFormat="1" ht="15" customHeight="1" x14ac:dyDescent="0.4">
      <c r="A212" s="24"/>
      <c r="B212" s="24"/>
      <c r="C212" s="24"/>
      <c r="P212" s="13"/>
    </row>
    <row r="213" spans="1:16" s="12" customFormat="1" ht="15" customHeight="1" x14ac:dyDescent="0.4">
      <c r="A213" s="24"/>
      <c r="B213" s="24"/>
      <c r="C213" s="24"/>
      <c r="P213" s="13"/>
    </row>
    <row r="214" spans="1:16" s="12" customFormat="1" ht="15" customHeight="1" x14ac:dyDescent="0.4">
      <c r="A214" s="24"/>
      <c r="B214" s="24"/>
      <c r="C214" s="24"/>
      <c r="P214" s="13"/>
    </row>
    <row r="215" spans="1:16" s="12" customFormat="1" ht="15" customHeight="1" x14ac:dyDescent="0.4">
      <c r="A215" s="24"/>
      <c r="B215" s="24"/>
      <c r="C215" s="24"/>
      <c r="P215" s="13"/>
    </row>
    <row r="216" spans="1:16" s="12" customFormat="1" ht="15" customHeight="1" x14ac:dyDescent="0.4">
      <c r="A216" s="24"/>
      <c r="B216" s="24"/>
      <c r="C216" s="24"/>
      <c r="P216" s="13"/>
    </row>
    <row r="217" spans="1:16" s="12" customFormat="1" ht="15" customHeight="1" x14ac:dyDescent="0.4">
      <c r="A217" s="24"/>
      <c r="B217" s="24"/>
      <c r="C217" s="24"/>
      <c r="P217" s="13"/>
    </row>
    <row r="218" spans="1:16" s="12" customFormat="1" ht="15" customHeight="1" x14ac:dyDescent="0.4">
      <c r="A218" s="24"/>
      <c r="B218" s="24"/>
      <c r="C218" s="24"/>
      <c r="P218" s="13"/>
    </row>
    <row r="219" spans="1:16" s="12" customFormat="1" ht="15" customHeight="1" x14ac:dyDescent="0.4">
      <c r="A219" s="24"/>
      <c r="B219" s="24"/>
      <c r="C219" s="24"/>
      <c r="P219" s="13"/>
    </row>
    <row r="220" spans="1:16" s="12" customFormat="1" ht="15" customHeight="1" x14ac:dyDescent="0.4">
      <c r="A220" s="24"/>
      <c r="B220" s="24"/>
      <c r="C220" s="24"/>
      <c r="P220" s="13"/>
    </row>
    <row r="221" spans="1:16" s="12" customFormat="1" ht="15" customHeight="1" x14ac:dyDescent="0.4">
      <c r="A221" s="24"/>
      <c r="B221" s="24"/>
      <c r="C221" s="24"/>
      <c r="P221" s="13"/>
    </row>
    <row r="222" spans="1:16" s="12" customFormat="1" ht="15" customHeight="1" x14ac:dyDescent="0.4">
      <c r="A222" s="24"/>
      <c r="B222" s="24"/>
      <c r="C222" s="24"/>
      <c r="P222" s="13"/>
    </row>
    <row r="223" spans="1:16" s="12" customFormat="1" ht="15" customHeight="1" x14ac:dyDescent="0.4">
      <c r="A223" s="24"/>
      <c r="B223" s="24"/>
      <c r="C223" s="24"/>
      <c r="P223" s="13"/>
    </row>
    <row r="224" spans="1:16" s="12" customFormat="1" ht="15" customHeight="1" x14ac:dyDescent="0.4">
      <c r="A224" s="24"/>
      <c r="B224" s="24"/>
      <c r="C224" s="24"/>
      <c r="P224" s="13"/>
    </row>
    <row r="225" spans="1:16" s="12" customFormat="1" ht="15" customHeight="1" x14ac:dyDescent="0.4">
      <c r="A225" s="24"/>
      <c r="B225" s="24"/>
      <c r="C225" s="24"/>
      <c r="P225" s="13"/>
    </row>
    <row r="226" spans="1:16" s="12" customFormat="1" ht="15" customHeight="1" x14ac:dyDescent="0.4">
      <c r="A226" s="24"/>
      <c r="B226" s="24"/>
      <c r="C226" s="24"/>
      <c r="P226" s="13"/>
    </row>
    <row r="227" spans="1:16" s="12" customFormat="1" ht="15" customHeight="1" x14ac:dyDescent="0.4">
      <c r="A227" s="24"/>
      <c r="B227" s="24"/>
      <c r="C227" s="24"/>
      <c r="P227" s="13"/>
    </row>
    <row r="228" spans="1:16" s="12" customFormat="1" ht="15" customHeight="1" x14ac:dyDescent="0.4">
      <c r="A228" s="24"/>
      <c r="B228" s="24"/>
      <c r="C228" s="24"/>
      <c r="P228" s="13"/>
    </row>
    <row r="229" spans="1:16" s="12" customFormat="1" ht="15" customHeight="1" x14ac:dyDescent="0.4">
      <c r="A229" s="24"/>
      <c r="B229" s="24"/>
      <c r="C229" s="24"/>
      <c r="P229" s="13"/>
    </row>
    <row r="230" spans="1:16" s="12" customFormat="1" ht="15" customHeight="1" x14ac:dyDescent="0.4">
      <c r="A230" s="24"/>
      <c r="B230" s="24"/>
      <c r="C230" s="24"/>
      <c r="P230" s="13"/>
    </row>
    <row r="231" spans="1:16" s="12" customFormat="1" ht="15" customHeight="1" x14ac:dyDescent="0.4">
      <c r="A231" s="24"/>
      <c r="B231" s="24"/>
      <c r="C231" s="24"/>
      <c r="P231" s="13"/>
    </row>
    <row r="232" spans="1:16" s="12" customFormat="1" ht="15" customHeight="1" x14ac:dyDescent="0.4">
      <c r="A232" s="24"/>
      <c r="B232" s="24"/>
      <c r="C232" s="24"/>
      <c r="P232" s="13"/>
    </row>
    <row r="233" spans="1:16" s="12" customFormat="1" ht="15" customHeight="1" x14ac:dyDescent="0.4">
      <c r="A233" s="24"/>
      <c r="B233" s="24"/>
      <c r="C233" s="24"/>
      <c r="P233" s="13"/>
    </row>
    <row r="234" spans="1:16" s="12" customFormat="1" ht="15" customHeight="1" x14ac:dyDescent="0.4">
      <c r="A234" s="24"/>
      <c r="B234" s="24"/>
      <c r="C234" s="24"/>
      <c r="P234" s="13"/>
    </row>
    <row r="235" spans="1:16" s="12" customFormat="1" ht="15" customHeight="1" x14ac:dyDescent="0.4">
      <c r="A235" s="24"/>
      <c r="B235" s="24"/>
      <c r="C235" s="24"/>
      <c r="P235" s="13"/>
    </row>
    <row r="236" spans="1:16" s="12" customFormat="1" ht="15" customHeight="1" x14ac:dyDescent="0.4">
      <c r="A236" s="24"/>
      <c r="B236" s="24"/>
      <c r="C236" s="24"/>
      <c r="P236" s="13"/>
    </row>
    <row r="237" spans="1:16" s="12" customFormat="1" ht="15" customHeight="1" x14ac:dyDescent="0.4">
      <c r="A237" s="24"/>
      <c r="B237" s="24"/>
      <c r="C237" s="24"/>
      <c r="P237" s="13"/>
    </row>
    <row r="238" spans="1:16" s="12" customFormat="1" ht="15" customHeight="1" x14ac:dyDescent="0.4">
      <c r="A238" s="24"/>
      <c r="B238" s="24"/>
      <c r="C238" s="24"/>
      <c r="P238" s="13"/>
    </row>
    <row r="239" spans="1:16" s="12" customFormat="1" ht="15" customHeight="1" x14ac:dyDescent="0.4">
      <c r="A239" s="24"/>
      <c r="B239" s="24"/>
      <c r="C239" s="24"/>
      <c r="P239" s="13"/>
    </row>
    <row r="240" spans="1:16" s="12" customFormat="1" ht="15" customHeight="1" x14ac:dyDescent="0.4">
      <c r="A240" s="24"/>
      <c r="B240" s="24"/>
      <c r="C240" s="24"/>
      <c r="P240" s="13"/>
    </row>
    <row r="241" spans="1:16" s="12" customFormat="1" ht="15" customHeight="1" x14ac:dyDescent="0.4">
      <c r="A241" s="24"/>
      <c r="B241" s="24"/>
      <c r="C241" s="24"/>
      <c r="P241" s="13"/>
    </row>
    <row r="242" spans="1:16" s="12" customFormat="1" ht="15" customHeight="1" x14ac:dyDescent="0.4">
      <c r="A242" s="24"/>
      <c r="B242" s="24"/>
      <c r="C242" s="24"/>
      <c r="P242" s="13"/>
    </row>
    <row r="243" spans="1:16" s="12" customFormat="1" ht="15" customHeight="1" x14ac:dyDescent="0.4">
      <c r="A243" s="24"/>
      <c r="B243" s="24"/>
      <c r="C243" s="24"/>
      <c r="P243" s="13"/>
    </row>
    <row r="244" spans="1:16" s="12" customFormat="1" ht="15" customHeight="1" x14ac:dyDescent="0.4">
      <c r="A244" s="24"/>
      <c r="B244" s="24"/>
      <c r="C244" s="24"/>
      <c r="P244" s="13"/>
    </row>
    <row r="245" spans="1:16" s="12" customFormat="1" ht="15" customHeight="1" x14ac:dyDescent="0.4">
      <c r="A245" s="24"/>
      <c r="B245" s="24"/>
      <c r="C245" s="24"/>
      <c r="P245" s="13"/>
    </row>
    <row r="246" spans="1:16" s="12" customFormat="1" ht="15" customHeight="1" x14ac:dyDescent="0.4">
      <c r="A246" s="24"/>
      <c r="B246" s="24"/>
      <c r="C246" s="24"/>
      <c r="P246" s="13"/>
    </row>
    <row r="247" spans="1:16" s="12" customFormat="1" ht="15" customHeight="1" x14ac:dyDescent="0.4">
      <c r="A247" s="24"/>
      <c r="B247" s="24"/>
      <c r="C247" s="24"/>
      <c r="P247" s="13"/>
    </row>
    <row r="248" spans="1:16" s="12" customFormat="1" ht="15" customHeight="1" x14ac:dyDescent="0.4">
      <c r="A248" s="24"/>
      <c r="B248" s="24"/>
      <c r="C248" s="24"/>
      <c r="P248" s="13"/>
    </row>
    <row r="249" spans="1:16" s="12" customFormat="1" ht="15" customHeight="1" x14ac:dyDescent="0.4">
      <c r="A249" s="24"/>
      <c r="B249" s="24"/>
      <c r="C249" s="24"/>
      <c r="P249" s="13"/>
    </row>
    <row r="250" spans="1:16" s="12" customFormat="1" ht="15" customHeight="1" x14ac:dyDescent="0.4">
      <c r="A250" s="24"/>
      <c r="B250" s="24"/>
      <c r="C250" s="24"/>
      <c r="P250" s="13"/>
    </row>
    <row r="251" spans="1:16" s="12" customFormat="1" ht="15" customHeight="1" x14ac:dyDescent="0.4">
      <c r="A251" s="24"/>
      <c r="B251" s="24"/>
      <c r="C251" s="24"/>
      <c r="P251" s="13"/>
    </row>
    <row r="252" spans="1:16" s="12" customFormat="1" ht="15" customHeight="1" x14ac:dyDescent="0.4">
      <c r="A252" s="24"/>
      <c r="B252" s="24"/>
      <c r="C252" s="24"/>
      <c r="P252" s="13"/>
    </row>
    <row r="253" spans="1:16" s="12" customFormat="1" ht="15" customHeight="1" x14ac:dyDescent="0.4">
      <c r="A253" s="24"/>
      <c r="B253" s="24"/>
      <c r="C253" s="24"/>
      <c r="P253" s="13"/>
    </row>
    <row r="254" spans="1:16" s="12" customFormat="1" ht="15" customHeight="1" x14ac:dyDescent="0.4">
      <c r="A254" s="24"/>
      <c r="B254" s="24"/>
      <c r="C254" s="24"/>
      <c r="P254" s="13"/>
    </row>
    <row r="255" spans="1:16" s="12" customFormat="1" ht="15" customHeight="1" x14ac:dyDescent="0.4">
      <c r="A255" s="24"/>
      <c r="B255" s="24"/>
      <c r="C255" s="24"/>
      <c r="P255" s="13"/>
    </row>
    <row r="256" spans="1:16" s="12" customFormat="1" ht="15" customHeight="1" x14ac:dyDescent="0.4">
      <c r="A256" s="24"/>
      <c r="B256" s="24"/>
      <c r="C256" s="24"/>
      <c r="P256" s="13"/>
    </row>
    <row r="257" spans="1:16" s="12" customFormat="1" ht="15" customHeight="1" x14ac:dyDescent="0.4">
      <c r="A257" s="24"/>
      <c r="B257" s="24"/>
      <c r="C257" s="24"/>
      <c r="P257" s="13"/>
    </row>
    <row r="258" spans="1:16" s="12" customFormat="1" ht="15" customHeight="1" x14ac:dyDescent="0.4">
      <c r="A258" s="24"/>
      <c r="B258" s="24"/>
      <c r="C258" s="24"/>
      <c r="P258" s="13"/>
    </row>
    <row r="259" spans="1:16" s="12" customFormat="1" ht="15" customHeight="1" x14ac:dyDescent="0.4">
      <c r="A259" s="24"/>
      <c r="B259" s="24"/>
      <c r="C259" s="24"/>
      <c r="P259" s="13"/>
    </row>
    <row r="260" spans="1:16" s="12" customFormat="1" ht="15" customHeight="1" x14ac:dyDescent="0.4">
      <c r="A260" s="24"/>
      <c r="B260" s="24"/>
      <c r="C260" s="24"/>
      <c r="P260" s="13"/>
    </row>
    <row r="261" spans="1:16" s="12" customFormat="1" ht="15" customHeight="1" x14ac:dyDescent="0.4">
      <c r="A261" s="24"/>
      <c r="B261" s="24"/>
      <c r="C261" s="24"/>
      <c r="P261" s="13"/>
    </row>
    <row r="262" spans="1:16" s="12" customFormat="1" ht="15" customHeight="1" x14ac:dyDescent="0.4">
      <c r="A262" s="24"/>
      <c r="B262" s="24"/>
      <c r="C262" s="24"/>
      <c r="P262" s="13"/>
    </row>
    <row r="263" spans="1:16" s="12" customFormat="1" ht="15" customHeight="1" x14ac:dyDescent="0.4">
      <c r="A263" s="24"/>
      <c r="B263" s="24"/>
      <c r="C263" s="24"/>
      <c r="P263" s="13"/>
    </row>
    <row r="264" spans="1:16" s="12" customFormat="1" ht="15" customHeight="1" x14ac:dyDescent="0.4">
      <c r="A264" s="24"/>
      <c r="B264" s="24"/>
      <c r="C264" s="24"/>
      <c r="P264" s="13"/>
    </row>
    <row r="265" spans="1:16" s="12" customFormat="1" ht="15" customHeight="1" x14ac:dyDescent="0.4">
      <c r="A265" s="24"/>
      <c r="B265" s="24"/>
      <c r="C265" s="24"/>
      <c r="P265" s="13"/>
    </row>
    <row r="266" spans="1:16" s="12" customFormat="1" ht="15" customHeight="1" x14ac:dyDescent="0.4">
      <c r="A266" s="24"/>
      <c r="B266" s="24"/>
      <c r="C266" s="24"/>
      <c r="P266" s="13"/>
    </row>
    <row r="267" spans="1:16" s="12" customFormat="1" ht="15" customHeight="1" x14ac:dyDescent="0.4">
      <c r="A267" s="24"/>
      <c r="B267" s="24"/>
      <c r="C267" s="24"/>
      <c r="P267" s="13"/>
    </row>
    <row r="268" spans="1:16" s="12" customFormat="1" ht="15" customHeight="1" x14ac:dyDescent="0.4">
      <c r="A268" s="24"/>
      <c r="B268" s="24"/>
      <c r="C268" s="24"/>
      <c r="P268" s="13"/>
    </row>
    <row r="269" spans="1:16" s="12" customFormat="1" ht="15" customHeight="1" x14ac:dyDescent="0.4">
      <c r="A269" s="24"/>
      <c r="B269" s="24"/>
      <c r="C269" s="24"/>
      <c r="P269" s="13"/>
    </row>
    <row r="270" spans="1:16" s="12" customFormat="1" ht="15" customHeight="1" x14ac:dyDescent="0.4">
      <c r="A270" s="24"/>
      <c r="B270" s="24"/>
      <c r="C270" s="24"/>
      <c r="P270" s="13"/>
    </row>
    <row r="271" spans="1:16" s="12" customFormat="1" ht="15" customHeight="1" x14ac:dyDescent="0.4">
      <c r="A271" s="24"/>
      <c r="B271" s="24"/>
      <c r="C271" s="24"/>
      <c r="P271" s="13"/>
    </row>
    <row r="272" spans="1:16" s="12" customFormat="1" ht="15" customHeight="1" x14ac:dyDescent="0.4">
      <c r="A272" s="24"/>
      <c r="B272" s="24"/>
      <c r="C272" s="24"/>
      <c r="P272" s="13"/>
    </row>
    <row r="273" spans="1:16" s="12" customFormat="1" ht="15" customHeight="1" x14ac:dyDescent="0.4">
      <c r="A273" s="24"/>
      <c r="B273" s="24"/>
      <c r="C273" s="24"/>
      <c r="P273" s="13"/>
    </row>
    <row r="274" spans="1:16" s="12" customFormat="1" ht="15" customHeight="1" x14ac:dyDescent="0.4">
      <c r="A274" s="24"/>
      <c r="B274" s="24"/>
      <c r="C274" s="24"/>
      <c r="P274" s="13"/>
    </row>
    <row r="275" spans="1:16" s="12" customFormat="1" ht="15" customHeight="1" x14ac:dyDescent="0.4">
      <c r="A275" s="24"/>
      <c r="B275" s="24"/>
      <c r="C275" s="24"/>
      <c r="P275" s="13"/>
    </row>
    <row r="276" spans="1:16" s="12" customFormat="1" ht="15" customHeight="1" x14ac:dyDescent="0.4">
      <c r="A276" s="24"/>
      <c r="B276" s="24"/>
      <c r="C276" s="24"/>
      <c r="P276" s="13"/>
    </row>
    <row r="277" spans="1:16" s="12" customFormat="1" ht="15" customHeight="1" x14ac:dyDescent="0.4">
      <c r="A277" s="24"/>
      <c r="B277" s="24"/>
      <c r="C277" s="24"/>
      <c r="P277" s="13"/>
    </row>
    <row r="278" spans="1:16" s="12" customFormat="1" ht="15" customHeight="1" x14ac:dyDescent="0.4">
      <c r="A278" s="24"/>
      <c r="B278" s="24"/>
      <c r="C278" s="24"/>
      <c r="P278" s="13"/>
    </row>
    <row r="279" spans="1:16" s="12" customFormat="1" ht="15" customHeight="1" x14ac:dyDescent="0.4">
      <c r="A279" s="24"/>
      <c r="B279" s="24"/>
      <c r="C279" s="24"/>
      <c r="P279" s="13"/>
    </row>
    <row r="280" spans="1:16" s="12" customFormat="1" ht="15" customHeight="1" x14ac:dyDescent="0.4">
      <c r="A280" s="24"/>
      <c r="B280" s="24"/>
      <c r="C280" s="24"/>
      <c r="P280" s="13"/>
    </row>
    <row r="281" spans="1:16" s="12" customFormat="1" ht="15" customHeight="1" x14ac:dyDescent="0.4">
      <c r="A281" s="24"/>
      <c r="B281" s="24"/>
      <c r="C281" s="24"/>
      <c r="P281" s="13"/>
    </row>
    <row r="282" spans="1:16" s="12" customFormat="1" ht="15" customHeight="1" x14ac:dyDescent="0.4">
      <c r="A282" s="24"/>
      <c r="B282" s="24"/>
      <c r="C282" s="24"/>
      <c r="P282" s="13"/>
    </row>
    <row r="283" spans="1:16" s="12" customFormat="1" ht="15" customHeight="1" x14ac:dyDescent="0.4">
      <c r="A283" s="24"/>
      <c r="B283" s="24"/>
      <c r="C283" s="24"/>
      <c r="P283" s="13"/>
    </row>
    <row r="284" spans="1:16" s="12" customFormat="1" ht="15" customHeight="1" x14ac:dyDescent="0.4">
      <c r="A284" s="24"/>
      <c r="B284" s="24"/>
      <c r="C284" s="24"/>
      <c r="P284" s="13"/>
    </row>
    <row r="285" spans="1:16" s="12" customFormat="1" ht="15" customHeight="1" x14ac:dyDescent="0.4">
      <c r="A285" s="24"/>
      <c r="B285" s="24"/>
      <c r="C285" s="24"/>
      <c r="P285" s="13"/>
    </row>
    <row r="286" spans="1:16" s="12" customFormat="1" ht="15" customHeight="1" x14ac:dyDescent="0.4">
      <c r="A286" s="24"/>
      <c r="B286" s="24"/>
      <c r="C286" s="24"/>
      <c r="P286" s="13"/>
    </row>
    <row r="287" spans="1:16" s="12" customFormat="1" ht="15" customHeight="1" x14ac:dyDescent="0.4">
      <c r="A287" s="24"/>
      <c r="B287" s="24"/>
      <c r="C287" s="24"/>
      <c r="P287" s="13"/>
    </row>
    <row r="288" spans="1:16" s="12" customFormat="1" ht="15" customHeight="1" x14ac:dyDescent="0.4">
      <c r="A288" s="24"/>
      <c r="B288" s="24"/>
      <c r="C288" s="24"/>
      <c r="P288" s="13"/>
    </row>
    <row r="289" spans="1:16" s="12" customFormat="1" ht="15" customHeight="1" x14ac:dyDescent="0.4">
      <c r="A289" s="24"/>
      <c r="B289" s="24"/>
      <c r="C289" s="24"/>
      <c r="P289" s="13"/>
    </row>
    <row r="290" spans="1:16" s="12" customFormat="1" ht="15" customHeight="1" x14ac:dyDescent="0.4">
      <c r="A290" s="24"/>
      <c r="B290" s="24"/>
      <c r="C290" s="24"/>
      <c r="P290" s="13"/>
    </row>
    <row r="291" spans="1:16" s="12" customFormat="1" ht="15" customHeight="1" x14ac:dyDescent="0.4">
      <c r="A291" s="24"/>
      <c r="B291" s="24"/>
      <c r="C291" s="24"/>
      <c r="P291" s="13"/>
    </row>
    <row r="292" spans="1:16" s="12" customFormat="1" ht="15" customHeight="1" x14ac:dyDescent="0.4">
      <c r="A292" s="24"/>
      <c r="B292" s="24"/>
      <c r="C292" s="24"/>
      <c r="P292" s="13"/>
    </row>
    <row r="293" spans="1:16" s="12" customFormat="1" ht="15" customHeight="1" x14ac:dyDescent="0.4">
      <c r="A293" s="24"/>
      <c r="B293" s="24"/>
      <c r="C293" s="24"/>
      <c r="P293" s="13"/>
    </row>
    <row r="294" spans="1:16" s="12" customFormat="1" ht="15" customHeight="1" x14ac:dyDescent="0.4">
      <c r="A294" s="24"/>
      <c r="B294" s="24"/>
      <c r="C294" s="24"/>
      <c r="P294" s="13"/>
    </row>
    <row r="295" spans="1:16" s="12" customFormat="1" ht="15" customHeight="1" x14ac:dyDescent="0.4">
      <c r="A295" s="24"/>
      <c r="B295" s="24"/>
      <c r="C295" s="24"/>
      <c r="P295" s="13"/>
    </row>
    <row r="296" spans="1:16" s="12" customFormat="1" ht="15" customHeight="1" x14ac:dyDescent="0.4">
      <c r="A296" s="24"/>
      <c r="B296" s="24"/>
      <c r="C296" s="24"/>
      <c r="P296" s="13"/>
    </row>
    <row r="297" spans="1:16" s="12" customFormat="1" ht="15" customHeight="1" x14ac:dyDescent="0.4">
      <c r="A297" s="24"/>
      <c r="B297" s="24"/>
      <c r="C297" s="24"/>
      <c r="P297" s="13"/>
    </row>
    <row r="298" spans="1:16" s="12" customFormat="1" ht="15" customHeight="1" x14ac:dyDescent="0.4">
      <c r="A298" s="24"/>
      <c r="B298" s="24"/>
      <c r="C298" s="24"/>
      <c r="P298" s="13"/>
    </row>
    <row r="299" spans="1:16" s="12" customFormat="1" ht="15" customHeight="1" x14ac:dyDescent="0.4">
      <c r="A299" s="24"/>
      <c r="B299" s="24"/>
      <c r="C299" s="24"/>
      <c r="P299" s="13"/>
    </row>
    <row r="300" spans="1:16" s="12" customFormat="1" ht="15" customHeight="1" x14ac:dyDescent="0.4">
      <c r="A300" s="24"/>
      <c r="B300" s="24"/>
      <c r="C300" s="24"/>
      <c r="P300" s="13"/>
    </row>
    <row r="301" spans="1:16" s="12" customFormat="1" ht="15" customHeight="1" x14ac:dyDescent="0.4">
      <c r="A301" s="24"/>
      <c r="B301" s="24"/>
      <c r="C301" s="24"/>
      <c r="P301" s="13"/>
    </row>
    <row r="302" spans="1:16" s="12" customFormat="1" ht="15" customHeight="1" x14ac:dyDescent="0.4">
      <c r="A302" s="24"/>
      <c r="B302" s="24"/>
      <c r="C302" s="24"/>
      <c r="P302" s="13"/>
    </row>
    <row r="303" spans="1:16" s="12" customFormat="1" ht="15" customHeight="1" x14ac:dyDescent="0.4">
      <c r="A303" s="24"/>
      <c r="B303" s="24"/>
      <c r="C303" s="24"/>
      <c r="P303" s="13"/>
    </row>
    <row r="304" spans="1:16" s="12" customFormat="1" ht="15" customHeight="1" x14ac:dyDescent="0.4">
      <c r="A304" s="24"/>
      <c r="B304" s="24"/>
      <c r="C304" s="24"/>
      <c r="P304" s="13"/>
    </row>
    <row r="305" spans="1:16" s="12" customFormat="1" ht="15" customHeight="1" x14ac:dyDescent="0.4">
      <c r="A305" s="24"/>
      <c r="B305" s="24"/>
      <c r="C305" s="24"/>
      <c r="P305" s="13"/>
    </row>
    <row r="306" spans="1:16" s="12" customFormat="1" ht="15" customHeight="1" x14ac:dyDescent="0.4">
      <c r="A306" s="24"/>
      <c r="B306" s="24"/>
      <c r="C306" s="24"/>
      <c r="P306" s="13"/>
    </row>
    <row r="307" spans="1:16" s="12" customFormat="1" ht="15" customHeight="1" x14ac:dyDescent="0.4">
      <c r="A307" s="24"/>
      <c r="B307" s="24"/>
      <c r="C307" s="24"/>
      <c r="P307" s="13"/>
    </row>
    <row r="308" spans="1:16" s="12" customFormat="1" ht="15" customHeight="1" x14ac:dyDescent="0.4">
      <c r="A308" s="24"/>
      <c r="B308" s="24"/>
      <c r="C308" s="24"/>
      <c r="P308" s="13"/>
    </row>
    <row r="309" spans="1:16" s="12" customFormat="1" ht="15" customHeight="1" x14ac:dyDescent="0.4">
      <c r="A309" s="24"/>
      <c r="B309" s="24"/>
      <c r="C309" s="24"/>
      <c r="P309" s="13"/>
    </row>
    <row r="310" spans="1:16" s="12" customFormat="1" ht="15" customHeight="1" x14ac:dyDescent="0.4">
      <c r="A310" s="24"/>
      <c r="B310" s="24"/>
      <c r="C310" s="24"/>
      <c r="P310" s="13"/>
    </row>
    <row r="311" spans="1:16" s="12" customFormat="1" ht="15" customHeight="1" x14ac:dyDescent="0.4">
      <c r="A311" s="24"/>
      <c r="B311" s="24"/>
      <c r="C311" s="24"/>
      <c r="P311" s="13"/>
    </row>
    <row r="312" spans="1:16" s="12" customFormat="1" ht="15" customHeight="1" x14ac:dyDescent="0.4">
      <c r="A312" s="24"/>
      <c r="B312" s="24"/>
      <c r="C312" s="24"/>
      <c r="P312" s="13"/>
    </row>
    <row r="313" spans="1:16" s="12" customFormat="1" ht="15" customHeight="1" x14ac:dyDescent="0.4">
      <c r="A313" s="24"/>
      <c r="B313" s="24"/>
      <c r="C313" s="24"/>
      <c r="P313" s="13"/>
    </row>
    <row r="314" spans="1:16" s="12" customFormat="1" ht="15" customHeight="1" x14ac:dyDescent="0.4">
      <c r="A314" s="24"/>
      <c r="B314" s="24"/>
      <c r="C314" s="24"/>
      <c r="P314" s="13"/>
    </row>
    <row r="315" spans="1:16" s="12" customFormat="1" ht="15" customHeight="1" x14ac:dyDescent="0.4">
      <c r="A315" s="24"/>
      <c r="B315" s="24"/>
      <c r="C315" s="24"/>
      <c r="P315" s="13"/>
    </row>
    <row r="316" spans="1:16" s="12" customFormat="1" ht="15" customHeight="1" x14ac:dyDescent="0.4">
      <c r="A316" s="24"/>
      <c r="B316" s="24"/>
      <c r="C316" s="24"/>
      <c r="P316" s="13"/>
    </row>
    <row r="317" spans="1:16" s="12" customFormat="1" ht="15" customHeight="1" x14ac:dyDescent="0.4">
      <c r="A317" s="24"/>
      <c r="B317" s="24"/>
      <c r="C317" s="24"/>
      <c r="P317" s="13"/>
    </row>
    <row r="318" spans="1:16" s="12" customFormat="1" ht="15" customHeight="1" x14ac:dyDescent="0.4">
      <c r="A318" s="24"/>
      <c r="B318" s="24"/>
      <c r="C318" s="24"/>
      <c r="P318" s="13"/>
    </row>
    <row r="319" spans="1:16" s="12" customFormat="1" ht="15" customHeight="1" x14ac:dyDescent="0.4">
      <c r="A319" s="24"/>
      <c r="B319" s="24"/>
      <c r="C319" s="24"/>
      <c r="P319" s="13"/>
    </row>
    <row r="320" spans="1:16" s="12" customFormat="1" ht="15" customHeight="1" x14ac:dyDescent="0.4">
      <c r="A320" s="24"/>
      <c r="B320" s="24"/>
      <c r="C320" s="24"/>
      <c r="P320" s="13"/>
    </row>
    <row r="321" spans="1:16" s="12" customFormat="1" ht="15" customHeight="1" x14ac:dyDescent="0.4">
      <c r="A321" s="24"/>
      <c r="B321" s="24"/>
      <c r="C321" s="24"/>
      <c r="P321" s="13"/>
    </row>
    <row r="322" spans="1:16" s="12" customFormat="1" ht="15" customHeight="1" x14ac:dyDescent="0.4">
      <c r="A322" s="24"/>
      <c r="B322" s="24"/>
      <c r="C322" s="24"/>
      <c r="P322" s="13"/>
    </row>
    <row r="323" spans="1:16" s="12" customFormat="1" ht="15" customHeight="1" x14ac:dyDescent="0.4">
      <c r="A323" s="24"/>
      <c r="B323" s="24"/>
      <c r="C323" s="24"/>
      <c r="P323" s="13"/>
    </row>
    <row r="324" spans="1:16" s="12" customFormat="1" ht="15" customHeight="1" x14ac:dyDescent="0.4">
      <c r="A324" s="24"/>
      <c r="B324" s="24"/>
      <c r="C324" s="24"/>
      <c r="P324" s="13"/>
    </row>
    <row r="325" spans="1:16" s="12" customFormat="1" ht="15" customHeight="1" x14ac:dyDescent="0.4">
      <c r="A325" s="24"/>
      <c r="B325" s="24"/>
      <c r="C325" s="24"/>
      <c r="P325" s="13"/>
    </row>
    <row r="326" spans="1:16" s="12" customFormat="1" ht="15" customHeight="1" x14ac:dyDescent="0.4">
      <c r="A326" s="24"/>
      <c r="B326" s="24"/>
      <c r="C326" s="24"/>
      <c r="P326" s="13"/>
    </row>
    <row r="327" spans="1:16" s="12" customFormat="1" ht="15" customHeight="1" x14ac:dyDescent="0.4">
      <c r="A327" s="24"/>
      <c r="B327" s="24"/>
      <c r="C327" s="24"/>
      <c r="P327" s="13"/>
    </row>
    <row r="328" spans="1:16" s="12" customFormat="1" ht="15" customHeight="1" x14ac:dyDescent="0.4">
      <c r="A328" s="24"/>
      <c r="B328" s="24"/>
      <c r="C328" s="24"/>
      <c r="P328" s="13"/>
    </row>
    <row r="329" spans="1:16" s="12" customFormat="1" ht="15" customHeight="1" x14ac:dyDescent="0.4">
      <c r="A329" s="24"/>
      <c r="B329" s="24"/>
      <c r="C329" s="24"/>
      <c r="P329" s="13"/>
    </row>
    <row r="330" spans="1:16" s="12" customFormat="1" ht="15" customHeight="1" x14ac:dyDescent="0.4">
      <c r="A330" s="24"/>
      <c r="B330" s="24"/>
      <c r="C330" s="24"/>
      <c r="P330" s="13"/>
    </row>
    <row r="331" spans="1:16" s="12" customFormat="1" ht="15" customHeight="1" x14ac:dyDescent="0.4">
      <c r="A331" s="24"/>
      <c r="B331" s="24"/>
      <c r="C331" s="24"/>
      <c r="P331" s="13"/>
    </row>
    <row r="332" spans="1:16" s="12" customFormat="1" ht="15" customHeight="1" x14ac:dyDescent="0.4">
      <c r="A332" s="24"/>
      <c r="B332" s="24"/>
      <c r="C332" s="24"/>
      <c r="P332" s="13"/>
    </row>
    <row r="333" spans="1:16" s="12" customFormat="1" ht="15" customHeight="1" x14ac:dyDescent="0.4">
      <c r="A333" s="24"/>
      <c r="B333" s="24"/>
      <c r="C333" s="24"/>
      <c r="P333" s="13"/>
    </row>
    <row r="334" spans="1:16" s="12" customFormat="1" ht="15" customHeight="1" x14ac:dyDescent="0.4">
      <c r="A334" s="24"/>
      <c r="B334" s="24"/>
      <c r="C334" s="24"/>
      <c r="P334" s="13"/>
    </row>
    <row r="335" spans="1:16" s="12" customFormat="1" ht="15" customHeight="1" x14ac:dyDescent="0.4">
      <c r="A335" s="24"/>
      <c r="B335" s="24"/>
      <c r="C335" s="24"/>
      <c r="P335" s="13"/>
    </row>
    <row r="336" spans="1:16" s="12" customFormat="1" ht="15" customHeight="1" x14ac:dyDescent="0.4">
      <c r="A336" s="24"/>
      <c r="B336" s="24"/>
      <c r="C336" s="24"/>
      <c r="P336" s="13"/>
    </row>
    <row r="337" spans="1:16" s="12" customFormat="1" ht="15" customHeight="1" x14ac:dyDescent="0.4">
      <c r="A337" s="24"/>
      <c r="B337" s="24"/>
      <c r="C337" s="24"/>
      <c r="P337" s="13"/>
    </row>
    <row r="338" spans="1:16" s="12" customFormat="1" ht="15" customHeight="1" x14ac:dyDescent="0.4">
      <c r="A338" s="24"/>
      <c r="B338" s="24"/>
      <c r="C338" s="24"/>
      <c r="P338" s="13"/>
    </row>
    <row r="339" spans="1:16" s="12" customFormat="1" ht="15" customHeight="1" x14ac:dyDescent="0.4">
      <c r="A339" s="24"/>
      <c r="B339" s="24"/>
      <c r="C339" s="24"/>
      <c r="P339" s="13"/>
    </row>
    <row r="340" spans="1:16" s="12" customFormat="1" ht="15" customHeight="1" x14ac:dyDescent="0.4">
      <c r="A340" s="24"/>
      <c r="B340" s="24"/>
      <c r="C340" s="24"/>
      <c r="P340" s="13"/>
    </row>
    <row r="341" spans="1:16" s="12" customFormat="1" ht="15" customHeight="1" x14ac:dyDescent="0.4">
      <c r="A341" s="24"/>
      <c r="B341" s="24"/>
      <c r="C341" s="24"/>
      <c r="P341" s="13"/>
    </row>
    <row r="342" spans="1:16" s="12" customFormat="1" ht="15" customHeight="1" x14ac:dyDescent="0.4">
      <c r="A342" s="24"/>
      <c r="B342" s="24"/>
      <c r="C342" s="24"/>
      <c r="P342" s="13"/>
    </row>
    <row r="343" spans="1:16" s="12" customFormat="1" ht="15" customHeight="1" x14ac:dyDescent="0.4">
      <c r="A343" s="24"/>
      <c r="B343" s="24"/>
      <c r="C343" s="24"/>
      <c r="P343" s="13"/>
    </row>
    <row r="344" spans="1:16" s="12" customFormat="1" ht="15" customHeight="1" x14ac:dyDescent="0.4">
      <c r="A344" s="24"/>
      <c r="B344" s="24"/>
      <c r="C344" s="24"/>
      <c r="P344" s="13"/>
    </row>
    <row r="345" spans="1:16" s="12" customFormat="1" ht="15" customHeight="1" x14ac:dyDescent="0.4">
      <c r="A345" s="24"/>
      <c r="B345" s="24"/>
      <c r="C345" s="24"/>
      <c r="P345" s="13"/>
    </row>
    <row r="346" spans="1:16" s="12" customFormat="1" ht="15" customHeight="1" x14ac:dyDescent="0.4">
      <c r="A346" s="24"/>
      <c r="B346" s="24"/>
      <c r="C346" s="24"/>
      <c r="P346" s="13"/>
    </row>
    <row r="347" spans="1:16" s="12" customFormat="1" ht="15" customHeight="1" x14ac:dyDescent="0.4">
      <c r="A347" s="24"/>
      <c r="B347" s="24"/>
      <c r="C347" s="24"/>
      <c r="P347" s="13"/>
    </row>
    <row r="348" spans="1:16" s="12" customFormat="1" ht="15" customHeight="1" x14ac:dyDescent="0.4">
      <c r="A348" s="24"/>
      <c r="B348" s="24"/>
      <c r="C348" s="24"/>
      <c r="P348" s="13"/>
    </row>
    <row r="349" spans="1:16" s="12" customFormat="1" ht="15" customHeight="1" x14ac:dyDescent="0.4">
      <c r="A349" s="24"/>
      <c r="B349" s="24"/>
      <c r="C349" s="24"/>
      <c r="P349" s="13"/>
    </row>
    <row r="350" spans="1:16" s="12" customFormat="1" ht="15" customHeight="1" x14ac:dyDescent="0.4">
      <c r="A350" s="24"/>
      <c r="B350" s="24"/>
      <c r="C350" s="24"/>
      <c r="P350" s="13"/>
    </row>
    <row r="351" spans="1:16" s="12" customFormat="1" ht="15" customHeight="1" x14ac:dyDescent="0.4">
      <c r="A351" s="24"/>
      <c r="B351" s="24"/>
      <c r="C351" s="24"/>
      <c r="P351" s="13"/>
    </row>
    <row r="352" spans="1:16" s="12" customFormat="1" ht="15" customHeight="1" x14ac:dyDescent="0.4">
      <c r="A352" s="24"/>
      <c r="B352" s="24"/>
      <c r="C352" s="24"/>
      <c r="P352" s="13"/>
    </row>
    <row r="353" spans="1:16" s="12" customFormat="1" ht="15" customHeight="1" x14ac:dyDescent="0.4">
      <c r="A353" s="24"/>
      <c r="B353" s="24"/>
      <c r="C353" s="24"/>
      <c r="P353" s="13"/>
    </row>
    <row r="354" spans="1:16" s="12" customFormat="1" ht="15" customHeight="1" x14ac:dyDescent="0.4">
      <c r="A354" s="24"/>
      <c r="B354" s="24"/>
      <c r="C354" s="24"/>
      <c r="P354" s="13"/>
    </row>
    <row r="355" spans="1:16" s="12" customFormat="1" ht="15" customHeight="1" x14ac:dyDescent="0.4">
      <c r="A355" s="24"/>
      <c r="B355" s="24"/>
      <c r="C355" s="24"/>
      <c r="P355" s="13"/>
    </row>
    <row r="356" spans="1:16" s="12" customFormat="1" ht="15" customHeight="1" x14ac:dyDescent="0.4">
      <c r="A356" s="24"/>
      <c r="B356" s="24"/>
      <c r="C356" s="24"/>
      <c r="P356" s="13"/>
    </row>
    <row r="357" spans="1:16" s="12" customFormat="1" ht="15" customHeight="1" x14ac:dyDescent="0.4">
      <c r="A357" s="24"/>
      <c r="B357" s="24"/>
      <c r="C357" s="24"/>
      <c r="P357" s="13"/>
    </row>
    <row r="358" spans="1:16" s="12" customFormat="1" ht="15" customHeight="1" x14ac:dyDescent="0.4">
      <c r="A358" s="24"/>
      <c r="B358" s="24"/>
      <c r="C358" s="24"/>
      <c r="P358" s="13"/>
    </row>
    <row r="359" spans="1:16" s="12" customFormat="1" ht="15" customHeight="1" x14ac:dyDescent="0.4">
      <c r="A359" s="24"/>
      <c r="B359" s="24"/>
      <c r="C359" s="24"/>
      <c r="P359" s="13"/>
    </row>
    <row r="360" spans="1:16" s="12" customFormat="1" ht="15" customHeight="1" x14ac:dyDescent="0.4">
      <c r="A360" s="24"/>
      <c r="B360" s="24"/>
      <c r="C360" s="24"/>
      <c r="P360" s="13"/>
    </row>
    <row r="361" spans="1:16" s="12" customFormat="1" ht="15" customHeight="1" x14ac:dyDescent="0.4">
      <c r="A361" s="24"/>
      <c r="B361" s="24"/>
      <c r="C361" s="24"/>
      <c r="P361" s="13"/>
    </row>
    <row r="362" spans="1:16" s="12" customFormat="1" ht="15" customHeight="1" x14ac:dyDescent="0.4">
      <c r="A362" s="24"/>
      <c r="B362" s="24"/>
      <c r="C362" s="24"/>
      <c r="P362" s="13"/>
    </row>
    <row r="363" spans="1:16" s="12" customFormat="1" ht="15" customHeight="1" x14ac:dyDescent="0.4">
      <c r="A363" s="24"/>
      <c r="B363" s="24"/>
      <c r="C363" s="24"/>
      <c r="P363" s="13"/>
    </row>
    <row r="364" spans="1:16" s="12" customFormat="1" ht="15" customHeight="1" x14ac:dyDescent="0.4">
      <c r="A364" s="24"/>
      <c r="B364" s="24"/>
      <c r="C364" s="24"/>
      <c r="P364" s="13"/>
    </row>
    <row r="365" spans="1:16" s="12" customFormat="1" ht="15" customHeight="1" x14ac:dyDescent="0.4">
      <c r="A365" s="24"/>
      <c r="B365" s="24"/>
      <c r="C365" s="24"/>
      <c r="P365" s="13"/>
    </row>
    <row r="366" spans="1:16" s="12" customFormat="1" ht="15" customHeight="1" x14ac:dyDescent="0.4">
      <c r="A366" s="24"/>
      <c r="B366" s="24"/>
      <c r="C366" s="24"/>
      <c r="P366" s="13"/>
    </row>
    <row r="367" spans="1:16" s="12" customFormat="1" ht="15" customHeight="1" x14ac:dyDescent="0.4">
      <c r="A367" s="24"/>
      <c r="B367" s="24"/>
      <c r="C367" s="24"/>
      <c r="P367" s="13"/>
    </row>
    <row r="368" spans="1:16" s="12" customFormat="1" ht="15" customHeight="1" x14ac:dyDescent="0.4">
      <c r="A368" s="24"/>
      <c r="B368" s="24"/>
      <c r="C368" s="24"/>
      <c r="P368" s="13"/>
    </row>
    <row r="369" spans="1:16" s="12" customFormat="1" ht="15" customHeight="1" x14ac:dyDescent="0.4">
      <c r="A369" s="24"/>
      <c r="B369" s="24"/>
      <c r="C369" s="24"/>
      <c r="P369" s="13"/>
    </row>
    <row r="370" spans="1:16" s="12" customFormat="1" ht="15" customHeight="1" x14ac:dyDescent="0.4">
      <c r="A370" s="24"/>
      <c r="B370" s="24"/>
      <c r="C370" s="24"/>
      <c r="P370" s="13"/>
    </row>
    <row r="371" spans="1:16" s="12" customFormat="1" ht="15" customHeight="1" x14ac:dyDescent="0.4">
      <c r="A371" s="24"/>
      <c r="B371" s="24"/>
      <c r="C371" s="24"/>
      <c r="P371" s="13"/>
    </row>
    <row r="372" spans="1:16" s="12" customFormat="1" ht="15" customHeight="1" x14ac:dyDescent="0.4">
      <c r="A372" s="24"/>
      <c r="B372" s="24"/>
      <c r="C372" s="24"/>
      <c r="P372" s="13"/>
    </row>
    <row r="373" spans="1:16" s="12" customFormat="1" ht="15" customHeight="1" x14ac:dyDescent="0.4">
      <c r="A373" s="24"/>
      <c r="B373" s="24"/>
      <c r="C373" s="24"/>
      <c r="P373" s="13"/>
    </row>
    <row r="374" spans="1:16" s="12" customFormat="1" ht="15" customHeight="1" x14ac:dyDescent="0.4">
      <c r="A374" s="24"/>
      <c r="B374" s="24"/>
      <c r="C374" s="24"/>
      <c r="P374" s="13"/>
    </row>
    <row r="375" spans="1:16" s="12" customFormat="1" ht="15" customHeight="1" x14ac:dyDescent="0.4">
      <c r="A375" s="24"/>
      <c r="B375" s="24"/>
      <c r="C375" s="24"/>
      <c r="P375" s="13"/>
    </row>
    <row r="376" spans="1:16" s="12" customFormat="1" ht="15" customHeight="1" x14ac:dyDescent="0.4">
      <c r="A376" s="24"/>
      <c r="B376" s="24"/>
      <c r="C376" s="24"/>
      <c r="P376" s="13"/>
    </row>
    <row r="377" spans="1:16" s="12" customFormat="1" ht="15" customHeight="1" x14ac:dyDescent="0.4">
      <c r="A377" s="24"/>
      <c r="B377" s="24"/>
      <c r="C377" s="24"/>
      <c r="P377" s="13"/>
    </row>
    <row r="378" spans="1:16" s="12" customFormat="1" ht="15" customHeight="1" x14ac:dyDescent="0.4">
      <c r="A378" s="24"/>
      <c r="B378" s="24"/>
      <c r="C378" s="24"/>
      <c r="P378" s="13"/>
    </row>
    <row r="379" spans="1:16" s="12" customFormat="1" ht="15" customHeight="1" x14ac:dyDescent="0.4">
      <c r="A379" s="24"/>
      <c r="B379" s="24"/>
      <c r="C379" s="24"/>
      <c r="P379" s="13"/>
    </row>
    <row r="380" spans="1:16" s="12" customFormat="1" ht="15" customHeight="1" x14ac:dyDescent="0.4">
      <c r="A380" s="24"/>
      <c r="B380" s="24"/>
      <c r="C380" s="24"/>
      <c r="P380" s="13"/>
    </row>
    <row r="381" spans="1:16" s="12" customFormat="1" ht="15" customHeight="1" x14ac:dyDescent="0.4">
      <c r="A381" s="24"/>
      <c r="B381" s="24"/>
      <c r="C381" s="24"/>
      <c r="P381" s="13"/>
    </row>
    <row r="382" spans="1:16" s="12" customFormat="1" ht="15" customHeight="1" x14ac:dyDescent="0.4">
      <c r="A382" s="24"/>
      <c r="B382" s="24"/>
      <c r="C382" s="24"/>
      <c r="P382" s="13"/>
    </row>
    <row r="383" spans="1:16" s="12" customFormat="1" ht="15" customHeight="1" x14ac:dyDescent="0.4">
      <c r="A383" s="24"/>
      <c r="B383" s="24"/>
      <c r="C383" s="24"/>
      <c r="P383" s="13"/>
    </row>
    <row r="384" spans="1:16" s="12" customFormat="1" ht="15" customHeight="1" x14ac:dyDescent="0.4">
      <c r="A384" s="24"/>
      <c r="B384" s="24"/>
      <c r="C384" s="24"/>
      <c r="P384" s="13"/>
    </row>
    <row r="385" spans="1:16" s="12" customFormat="1" ht="15" customHeight="1" x14ac:dyDescent="0.4">
      <c r="A385" s="24"/>
      <c r="B385" s="24"/>
      <c r="C385" s="24"/>
      <c r="P385" s="13"/>
    </row>
    <row r="386" spans="1:16" s="12" customFormat="1" ht="15" customHeight="1" x14ac:dyDescent="0.4">
      <c r="A386" s="24"/>
      <c r="B386" s="24"/>
      <c r="C386" s="24"/>
      <c r="P386" s="13"/>
    </row>
    <row r="387" spans="1:16" s="12" customFormat="1" ht="15" customHeight="1" x14ac:dyDescent="0.4">
      <c r="A387" s="24"/>
      <c r="B387" s="24"/>
      <c r="C387" s="24"/>
      <c r="P387" s="13"/>
    </row>
    <row r="388" spans="1:16" s="12" customFormat="1" ht="15" customHeight="1" x14ac:dyDescent="0.4">
      <c r="A388" s="24"/>
      <c r="B388" s="24"/>
      <c r="C388" s="24"/>
      <c r="P388" s="13"/>
    </row>
    <row r="389" spans="1:16" s="12" customFormat="1" ht="15" customHeight="1" x14ac:dyDescent="0.4">
      <c r="A389" s="24"/>
      <c r="B389" s="24"/>
      <c r="C389" s="24"/>
      <c r="P389" s="13"/>
    </row>
    <row r="390" spans="1:16" s="12" customFormat="1" ht="15" customHeight="1" x14ac:dyDescent="0.4">
      <c r="A390" s="24"/>
      <c r="B390" s="24"/>
      <c r="C390" s="24"/>
      <c r="P390" s="13"/>
    </row>
    <row r="391" spans="1:16" s="12" customFormat="1" ht="15" customHeight="1" x14ac:dyDescent="0.4">
      <c r="A391" s="24"/>
      <c r="B391" s="24"/>
      <c r="C391" s="24"/>
      <c r="P391" s="13"/>
    </row>
    <row r="392" spans="1:16" s="12" customFormat="1" ht="15" customHeight="1" x14ac:dyDescent="0.4">
      <c r="A392" s="24"/>
      <c r="B392" s="24"/>
      <c r="C392" s="24"/>
      <c r="P392" s="13"/>
    </row>
    <row r="393" spans="1:16" s="12" customFormat="1" ht="15" customHeight="1" x14ac:dyDescent="0.4">
      <c r="A393" s="24"/>
      <c r="B393" s="24"/>
      <c r="C393" s="24"/>
      <c r="P393" s="13"/>
    </row>
    <row r="394" spans="1:16" s="12" customFormat="1" ht="15" customHeight="1" x14ac:dyDescent="0.4">
      <c r="A394" s="24"/>
      <c r="B394" s="24"/>
      <c r="C394" s="24"/>
      <c r="P394" s="13"/>
    </row>
    <row r="395" spans="1:16" s="12" customFormat="1" ht="15" customHeight="1" x14ac:dyDescent="0.4">
      <c r="A395" s="24"/>
      <c r="B395" s="24"/>
      <c r="C395" s="24"/>
      <c r="P395" s="13"/>
    </row>
    <row r="396" spans="1:16" s="12" customFormat="1" ht="15" customHeight="1" x14ac:dyDescent="0.4">
      <c r="A396" s="24"/>
      <c r="B396" s="24"/>
      <c r="C396" s="24"/>
      <c r="P396" s="13"/>
    </row>
    <row r="397" spans="1:16" s="12" customFormat="1" ht="15" customHeight="1" x14ac:dyDescent="0.4">
      <c r="A397" s="24"/>
      <c r="B397" s="24"/>
      <c r="C397" s="24"/>
      <c r="P397" s="13"/>
    </row>
    <row r="398" spans="1:16" s="12" customFormat="1" ht="15" customHeight="1" x14ac:dyDescent="0.4">
      <c r="A398" s="24"/>
      <c r="B398" s="24"/>
      <c r="C398" s="24"/>
      <c r="P398" s="13"/>
    </row>
    <row r="399" spans="1:16" s="12" customFormat="1" ht="15" customHeight="1" x14ac:dyDescent="0.4">
      <c r="A399" s="24"/>
      <c r="B399" s="24"/>
      <c r="C399" s="24"/>
      <c r="P399" s="13"/>
    </row>
    <row r="400" spans="1:16" s="12" customFormat="1" ht="15" customHeight="1" x14ac:dyDescent="0.4">
      <c r="A400" s="24"/>
      <c r="B400" s="24"/>
      <c r="C400" s="24"/>
      <c r="P400" s="13"/>
    </row>
    <row r="401" spans="1:16" s="12" customFormat="1" ht="15" customHeight="1" x14ac:dyDescent="0.4">
      <c r="A401" s="24"/>
      <c r="B401" s="24"/>
      <c r="C401" s="24"/>
      <c r="P401" s="13"/>
    </row>
    <row r="402" spans="1:16" s="12" customFormat="1" ht="15" customHeight="1" x14ac:dyDescent="0.4">
      <c r="A402" s="24"/>
      <c r="B402" s="24"/>
      <c r="C402" s="24"/>
      <c r="P402" s="13"/>
    </row>
    <row r="403" spans="1:16" s="12" customFormat="1" ht="15" customHeight="1" x14ac:dyDescent="0.4">
      <c r="A403" s="24"/>
      <c r="B403" s="24"/>
      <c r="C403" s="24"/>
      <c r="P403" s="13"/>
    </row>
    <row r="404" spans="1:16" s="12" customFormat="1" ht="15" customHeight="1" x14ac:dyDescent="0.4">
      <c r="A404" s="24"/>
      <c r="B404" s="24"/>
      <c r="C404" s="24"/>
      <c r="P404" s="13"/>
    </row>
    <row r="405" spans="1:16" s="12" customFormat="1" ht="15" customHeight="1" x14ac:dyDescent="0.4">
      <c r="A405" s="24"/>
      <c r="B405" s="24"/>
      <c r="C405" s="24"/>
      <c r="P405" s="13"/>
    </row>
    <row r="406" spans="1:16" s="12" customFormat="1" ht="15" customHeight="1" x14ac:dyDescent="0.4">
      <c r="A406" s="24"/>
      <c r="B406" s="24"/>
      <c r="C406" s="24"/>
      <c r="P406" s="13"/>
    </row>
    <row r="407" spans="1:16" s="12" customFormat="1" ht="15" customHeight="1" x14ac:dyDescent="0.4">
      <c r="A407" s="24"/>
      <c r="B407" s="24"/>
      <c r="C407" s="24"/>
      <c r="P407" s="13"/>
    </row>
    <row r="408" spans="1:16" s="12" customFormat="1" ht="15" customHeight="1" x14ac:dyDescent="0.4">
      <c r="A408" s="24"/>
      <c r="B408" s="24"/>
      <c r="C408" s="24"/>
      <c r="P408" s="13"/>
    </row>
    <row r="409" spans="1:16" s="12" customFormat="1" ht="15" customHeight="1" x14ac:dyDescent="0.4">
      <c r="A409" s="24"/>
      <c r="B409" s="24"/>
      <c r="C409" s="24"/>
      <c r="P409" s="13"/>
    </row>
    <row r="410" spans="1:16" s="12" customFormat="1" ht="15" customHeight="1" x14ac:dyDescent="0.4">
      <c r="A410" s="24"/>
      <c r="B410" s="24"/>
      <c r="C410" s="24"/>
      <c r="P410" s="13"/>
    </row>
    <row r="411" spans="1:16" s="12" customFormat="1" ht="15" customHeight="1" x14ac:dyDescent="0.4">
      <c r="A411" s="24"/>
      <c r="B411" s="24"/>
      <c r="C411" s="24"/>
      <c r="P411" s="13"/>
    </row>
    <row r="412" spans="1:16" s="12" customFormat="1" ht="15" customHeight="1" x14ac:dyDescent="0.4">
      <c r="A412" s="24"/>
      <c r="B412" s="24"/>
      <c r="C412" s="24"/>
      <c r="P412" s="13"/>
    </row>
    <row r="413" spans="1:16" s="12" customFormat="1" ht="15" customHeight="1" x14ac:dyDescent="0.4">
      <c r="A413" s="24"/>
      <c r="B413" s="24"/>
      <c r="C413" s="24"/>
      <c r="P413" s="13"/>
    </row>
    <row r="414" spans="1:16" s="12" customFormat="1" ht="15" customHeight="1" x14ac:dyDescent="0.4">
      <c r="A414" s="24"/>
      <c r="B414" s="24"/>
      <c r="C414" s="24"/>
      <c r="P414" s="13"/>
    </row>
    <row r="415" spans="1:16" s="12" customFormat="1" ht="15" customHeight="1" x14ac:dyDescent="0.4">
      <c r="A415" s="24"/>
      <c r="B415" s="24"/>
      <c r="C415" s="24"/>
      <c r="P415" s="13"/>
    </row>
    <row r="416" spans="1:16" s="12" customFormat="1" ht="15" customHeight="1" x14ac:dyDescent="0.4">
      <c r="A416" s="24"/>
      <c r="B416" s="24"/>
      <c r="C416" s="24"/>
      <c r="P416" s="13"/>
    </row>
    <row r="417" spans="1:16" s="12" customFormat="1" ht="15" customHeight="1" x14ac:dyDescent="0.4">
      <c r="A417" s="24"/>
      <c r="B417" s="24"/>
      <c r="C417" s="24"/>
      <c r="P417" s="13"/>
    </row>
    <row r="418" spans="1:16" s="12" customFormat="1" ht="15" customHeight="1" x14ac:dyDescent="0.4">
      <c r="A418" s="24"/>
      <c r="B418" s="24"/>
      <c r="C418" s="24"/>
      <c r="P418" s="13"/>
    </row>
    <row r="419" spans="1:16" s="12" customFormat="1" ht="15" customHeight="1" x14ac:dyDescent="0.4">
      <c r="A419" s="24"/>
      <c r="B419" s="24"/>
      <c r="C419" s="24"/>
      <c r="P419" s="13"/>
    </row>
    <row r="420" spans="1:16" s="12" customFormat="1" ht="15" customHeight="1" x14ac:dyDescent="0.4">
      <c r="A420" s="24"/>
      <c r="B420" s="24"/>
      <c r="C420" s="24"/>
      <c r="P420" s="13"/>
    </row>
    <row r="421" spans="1:16" s="12" customFormat="1" ht="15" customHeight="1" x14ac:dyDescent="0.4">
      <c r="A421" s="24"/>
      <c r="B421" s="24"/>
      <c r="C421" s="24"/>
      <c r="P421" s="13"/>
    </row>
    <row r="422" spans="1:16" s="12" customFormat="1" ht="15" customHeight="1" x14ac:dyDescent="0.4">
      <c r="A422" s="24"/>
      <c r="B422" s="24"/>
      <c r="C422" s="24"/>
      <c r="P422" s="13"/>
    </row>
    <row r="423" spans="1:16" s="12" customFormat="1" ht="15" customHeight="1" x14ac:dyDescent="0.4">
      <c r="A423" s="24"/>
      <c r="B423" s="24"/>
      <c r="C423" s="24"/>
      <c r="P423" s="13"/>
    </row>
    <row r="424" spans="1:16" s="12" customFormat="1" ht="15" customHeight="1" x14ac:dyDescent="0.4">
      <c r="A424" s="24"/>
      <c r="B424" s="24"/>
      <c r="C424" s="24"/>
      <c r="P424" s="13"/>
    </row>
    <row r="425" spans="1:16" s="12" customFormat="1" ht="15" customHeight="1" x14ac:dyDescent="0.4">
      <c r="A425" s="24"/>
      <c r="B425" s="24"/>
      <c r="C425" s="24"/>
      <c r="P425" s="13"/>
    </row>
    <row r="426" spans="1:16" s="12" customFormat="1" ht="15" customHeight="1" x14ac:dyDescent="0.4">
      <c r="A426" s="24"/>
      <c r="B426" s="24"/>
      <c r="C426" s="24"/>
      <c r="P426" s="13"/>
    </row>
    <row r="427" spans="1:16" s="12" customFormat="1" ht="15" customHeight="1" x14ac:dyDescent="0.4">
      <c r="A427" s="24"/>
      <c r="B427" s="24"/>
      <c r="C427" s="24"/>
      <c r="P427" s="13"/>
    </row>
    <row r="428" spans="1:16" s="12" customFormat="1" ht="15" customHeight="1" x14ac:dyDescent="0.4">
      <c r="A428" s="24"/>
      <c r="B428" s="24"/>
      <c r="C428" s="24"/>
      <c r="P428" s="13"/>
    </row>
    <row r="429" spans="1:16" s="12" customFormat="1" ht="15" customHeight="1" x14ac:dyDescent="0.4">
      <c r="A429" s="24"/>
      <c r="B429" s="24"/>
      <c r="C429" s="24"/>
      <c r="P429" s="13"/>
    </row>
    <row r="430" spans="1:16" s="12" customFormat="1" ht="15" customHeight="1" x14ac:dyDescent="0.4">
      <c r="A430" s="24"/>
      <c r="B430" s="24"/>
      <c r="C430" s="24"/>
      <c r="P430" s="13"/>
    </row>
    <row r="431" spans="1:16" s="12" customFormat="1" ht="15" customHeight="1" x14ac:dyDescent="0.4">
      <c r="A431" s="24"/>
      <c r="B431" s="24"/>
      <c r="C431" s="24"/>
      <c r="P431" s="13"/>
    </row>
    <row r="432" spans="1:16" s="12" customFormat="1" ht="15" customHeight="1" x14ac:dyDescent="0.4">
      <c r="A432" s="24"/>
      <c r="B432" s="24"/>
      <c r="C432" s="24"/>
      <c r="P432" s="13"/>
    </row>
    <row r="433" spans="1:16" s="12" customFormat="1" ht="15" customHeight="1" x14ac:dyDescent="0.4">
      <c r="A433" s="24"/>
      <c r="B433" s="24"/>
      <c r="C433" s="24"/>
      <c r="P433" s="13"/>
    </row>
    <row r="434" spans="1:16" s="12" customFormat="1" ht="15" customHeight="1" x14ac:dyDescent="0.4">
      <c r="A434" s="24"/>
      <c r="B434" s="24"/>
      <c r="C434" s="24"/>
      <c r="P434" s="13"/>
    </row>
    <row r="435" spans="1:16" s="12" customFormat="1" ht="15" customHeight="1" x14ac:dyDescent="0.4">
      <c r="A435" s="24"/>
      <c r="B435" s="24"/>
      <c r="C435" s="24"/>
      <c r="P435" s="13"/>
    </row>
    <row r="436" spans="1:16" s="12" customFormat="1" ht="15" customHeight="1" x14ac:dyDescent="0.4">
      <c r="A436" s="24"/>
      <c r="B436" s="24"/>
      <c r="C436" s="24"/>
      <c r="P436" s="13"/>
    </row>
    <row r="437" spans="1:16" s="12" customFormat="1" ht="15" customHeight="1" x14ac:dyDescent="0.4">
      <c r="A437" s="24"/>
      <c r="B437" s="24"/>
      <c r="C437" s="24"/>
      <c r="P437" s="13"/>
    </row>
    <row r="438" spans="1:16" s="12" customFormat="1" ht="15" customHeight="1" x14ac:dyDescent="0.4">
      <c r="A438" s="24"/>
      <c r="B438" s="24"/>
      <c r="C438" s="24"/>
      <c r="P438" s="13"/>
    </row>
    <row r="439" spans="1:16" s="12" customFormat="1" ht="15" customHeight="1" x14ac:dyDescent="0.4">
      <c r="A439" s="24"/>
      <c r="B439" s="24"/>
      <c r="C439" s="24"/>
      <c r="P439" s="13"/>
    </row>
    <row r="440" spans="1:16" s="12" customFormat="1" ht="15" customHeight="1" x14ac:dyDescent="0.4">
      <c r="A440" s="24"/>
      <c r="B440" s="24"/>
      <c r="C440" s="24"/>
      <c r="P440" s="13"/>
    </row>
    <row r="441" spans="1:16" s="12" customFormat="1" ht="15" customHeight="1" x14ac:dyDescent="0.4">
      <c r="A441" s="24"/>
      <c r="B441" s="24"/>
      <c r="C441" s="24"/>
      <c r="P441" s="13"/>
    </row>
    <row r="442" spans="1:16" s="12" customFormat="1" ht="15" customHeight="1" x14ac:dyDescent="0.4">
      <c r="A442" s="24"/>
      <c r="B442" s="24"/>
      <c r="C442" s="24"/>
      <c r="P442" s="13"/>
    </row>
    <row r="443" spans="1:16" s="12" customFormat="1" ht="15" customHeight="1" x14ac:dyDescent="0.4">
      <c r="A443" s="24"/>
      <c r="B443" s="24"/>
      <c r="C443" s="24"/>
      <c r="P443" s="13"/>
    </row>
    <row r="444" spans="1:16" s="12" customFormat="1" ht="15" customHeight="1" x14ac:dyDescent="0.4">
      <c r="A444" s="24"/>
      <c r="B444" s="24"/>
      <c r="C444" s="24"/>
      <c r="P444" s="13"/>
    </row>
    <row r="445" spans="1:16" s="12" customFormat="1" ht="15" customHeight="1" x14ac:dyDescent="0.4">
      <c r="A445" s="24"/>
      <c r="B445" s="24"/>
      <c r="C445" s="24"/>
      <c r="P445" s="13"/>
    </row>
    <row r="446" spans="1:16" s="12" customFormat="1" ht="15" customHeight="1" x14ac:dyDescent="0.4">
      <c r="A446" s="24"/>
      <c r="B446" s="24"/>
      <c r="C446" s="24"/>
      <c r="P446" s="13"/>
    </row>
    <row r="447" spans="1:16" s="12" customFormat="1" ht="15" customHeight="1" x14ac:dyDescent="0.4">
      <c r="A447" s="24"/>
      <c r="B447" s="24"/>
      <c r="C447" s="24"/>
      <c r="P447" s="13"/>
    </row>
    <row r="448" spans="1:16" s="12" customFormat="1" ht="15" customHeight="1" x14ac:dyDescent="0.4">
      <c r="A448" s="24"/>
      <c r="B448" s="24"/>
      <c r="C448" s="24"/>
      <c r="P448" s="13"/>
    </row>
    <row r="449" spans="1:16" s="12" customFormat="1" ht="15" customHeight="1" x14ac:dyDescent="0.4">
      <c r="A449" s="24"/>
      <c r="B449" s="24"/>
      <c r="C449" s="24"/>
      <c r="P449" s="13"/>
    </row>
    <row r="450" spans="1:16" s="12" customFormat="1" ht="15" customHeight="1" x14ac:dyDescent="0.4">
      <c r="A450" s="24"/>
      <c r="B450" s="24"/>
      <c r="C450" s="24"/>
      <c r="P450" s="13"/>
    </row>
    <row r="451" spans="1:16" s="12" customFormat="1" ht="15" customHeight="1" x14ac:dyDescent="0.4">
      <c r="A451" s="24"/>
      <c r="B451" s="24"/>
      <c r="C451" s="24"/>
      <c r="P451" s="13"/>
    </row>
    <row r="452" spans="1:16" s="12" customFormat="1" ht="15" customHeight="1" x14ac:dyDescent="0.4">
      <c r="A452" s="24"/>
      <c r="B452" s="24"/>
      <c r="C452" s="24"/>
      <c r="P452" s="13"/>
    </row>
    <row r="453" spans="1:16" s="12" customFormat="1" ht="15" customHeight="1" x14ac:dyDescent="0.4">
      <c r="A453" s="24"/>
      <c r="B453" s="24"/>
      <c r="C453" s="24"/>
      <c r="P453" s="13"/>
    </row>
    <row r="454" spans="1:16" s="12" customFormat="1" ht="15" customHeight="1" x14ac:dyDescent="0.4">
      <c r="A454" s="24"/>
      <c r="B454" s="24"/>
      <c r="C454" s="24"/>
      <c r="P454" s="13"/>
    </row>
    <row r="455" spans="1:16" s="12" customFormat="1" ht="15" customHeight="1" x14ac:dyDescent="0.4">
      <c r="A455" s="24"/>
      <c r="B455" s="24"/>
      <c r="C455" s="24"/>
      <c r="P455" s="13"/>
    </row>
    <row r="456" spans="1:16" s="12" customFormat="1" ht="15" customHeight="1" x14ac:dyDescent="0.4">
      <c r="A456" s="24"/>
      <c r="B456" s="24"/>
      <c r="C456" s="24"/>
      <c r="P456" s="13"/>
    </row>
    <row r="457" spans="1:16" s="12" customFormat="1" ht="15" customHeight="1" x14ac:dyDescent="0.4">
      <c r="A457" s="24"/>
      <c r="B457" s="24"/>
      <c r="C457" s="24"/>
      <c r="P457" s="13"/>
    </row>
    <row r="458" spans="1:16" s="12" customFormat="1" ht="15" customHeight="1" x14ac:dyDescent="0.4">
      <c r="A458" s="24"/>
      <c r="B458" s="24"/>
      <c r="C458" s="24"/>
      <c r="P458" s="13"/>
    </row>
    <row r="459" spans="1:16" s="12" customFormat="1" ht="15" customHeight="1" x14ac:dyDescent="0.4">
      <c r="A459" s="24"/>
      <c r="B459" s="24"/>
      <c r="C459" s="24"/>
      <c r="P459" s="13"/>
    </row>
    <row r="460" spans="1:16" s="12" customFormat="1" ht="15" customHeight="1" x14ac:dyDescent="0.4">
      <c r="A460" s="24"/>
      <c r="B460" s="24"/>
      <c r="C460" s="24"/>
      <c r="P460" s="13"/>
    </row>
    <row r="461" spans="1:16" s="12" customFormat="1" ht="15" customHeight="1" x14ac:dyDescent="0.4">
      <c r="A461" s="24"/>
      <c r="B461" s="24"/>
      <c r="C461" s="24"/>
      <c r="P461" s="13"/>
    </row>
    <row r="462" spans="1:16" s="12" customFormat="1" ht="15" customHeight="1" x14ac:dyDescent="0.4">
      <c r="A462" s="24"/>
      <c r="B462" s="24"/>
      <c r="C462" s="24"/>
      <c r="P462" s="13"/>
    </row>
    <row r="463" spans="1:16" s="12" customFormat="1" ht="15" customHeight="1" x14ac:dyDescent="0.4">
      <c r="A463" s="24"/>
      <c r="B463" s="24"/>
      <c r="C463" s="24"/>
      <c r="P463" s="13"/>
    </row>
    <row r="464" spans="1:16" s="12" customFormat="1" ht="15" customHeight="1" x14ac:dyDescent="0.4">
      <c r="A464" s="24"/>
      <c r="B464" s="24"/>
      <c r="C464" s="24"/>
      <c r="P464" s="13"/>
    </row>
    <row r="465" spans="1:16" s="12" customFormat="1" ht="15" customHeight="1" x14ac:dyDescent="0.4">
      <c r="A465" s="24"/>
      <c r="B465" s="24"/>
      <c r="C465" s="24"/>
      <c r="P465" s="13"/>
    </row>
    <row r="466" spans="1:16" s="12" customFormat="1" ht="15" customHeight="1" x14ac:dyDescent="0.4">
      <c r="A466" s="24"/>
      <c r="B466" s="24"/>
      <c r="C466" s="24"/>
      <c r="P466" s="13"/>
    </row>
    <row r="467" spans="1:16" s="12" customFormat="1" ht="15" customHeight="1" x14ac:dyDescent="0.4">
      <c r="A467" s="24"/>
      <c r="B467" s="24"/>
      <c r="C467" s="24"/>
      <c r="P467" s="13"/>
    </row>
    <row r="468" spans="1:16" s="12" customFormat="1" ht="15" customHeight="1" x14ac:dyDescent="0.4">
      <c r="A468" s="24"/>
      <c r="B468" s="24"/>
      <c r="C468" s="24"/>
      <c r="P468" s="13"/>
    </row>
    <row r="469" spans="1:16" s="12" customFormat="1" ht="15" customHeight="1" x14ac:dyDescent="0.4">
      <c r="A469" s="24"/>
      <c r="B469" s="24"/>
      <c r="C469" s="24"/>
      <c r="P469" s="13"/>
    </row>
    <row r="470" spans="1:16" s="12" customFormat="1" ht="15" customHeight="1" x14ac:dyDescent="0.4">
      <c r="A470" s="24"/>
      <c r="B470" s="24"/>
      <c r="C470" s="24"/>
      <c r="P470" s="13"/>
    </row>
    <row r="471" spans="1:16" s="12" customFormat="1" ht="15" customHeight="1" x14ac:dyDescent="0.4">
      <c r="A471" s="24"/>
      <c r="B471" s="24"/>
      <c r="C471" s="24"/>
      <c r="P471" s="13"/>
    </row>
    <row r="472" spans="1:16" s="12" customFormat="1" ht="15" customHeight="1" x14ac:dyDescent="0.4">
      <c r="A472" s="24"/>
      <c r="B472" s="24"/>
      <c r="C472" s="24"/>
      <c r="P472" s="13"/>
    </row>
    <row r="473" spans="1:16" s="12" customFormat="1" ht="15" customHeight="1" x14ac:dyDescent="0.4">
      <c r="A473" s="24"/>
      <c r="B473" s="24"/>
      <c r="C473" s="24"/>
      <c r="P473" s="13"/>
    </row>
    <row r="474" spans="1:16" s="12" customFormat="1" ht="15" customHeight="1" x14ac:dyDescent="0.4">
      <c r="A474" s="24"/>
      <c r="B474" s="24"/>
      <c r="C474" s="24"/>
      <c r="P474" s="13"/>
    </row>
    <row r="475" spans="1:16" s="12" customFormat="1" ht="15" customHeight="1" x14ac:dyDescent="0.4">
      <c r="A475" s="24"/>
      <c r="B475" s="24"/>
      <c r="C475" s="24"/>
      <c r="P475" s="13"/>
    </row>
    <row r="476" spans="1:16" s="12" customFormat="1" ht="15" customHeight="1" x14ac:dyDescent="0.4">
      <c r="A476" s="24"/>
      <c r="B476" s="24"/>
      <c r="C476" s="24"/>
      <c r="P476" s="13"/>
    </row>
    <row r="477" spans="1:16" s="12" customFormat="1" ht="15" customHeight="1" x14ac:dyDescent="0.4">
      <c r="A477" s="24"/>
      <c r="B477" s="24"/>
      <c r="C477" s="24"/>
      <c r="P477" s="13"/>
    </row>
    <row r="478" spans="1:16" s="12" customFormat="1" ht="15" customHeight="1" x14ac:dyDescent="0.4">
      <c r="A478" s="24"/>
      <c r="B478" s="24"/>
      <c r="C478" s="24"/>
      <c r="P478" s="13"/>
    </row>
    <row r="479" spans="1:16" s="12" customFormat="1" ht="15" customHeight="1" x14ac:dyDescent="0.4">
      <c r="A479" s="24"/>
      <c r="B479" s="24"/>
      <c r="C479" s="24"/>
      <c r="P479" s="13"/>
    </row>
    <row r="480" spans="1:16" s="12" customFormat="1" ht="15" customHeight="1" x14ac:dyDescent="0.4">
      <c r="A480" s="24"/>
      <c r="B480" s="24"/>
      <c r="C480" s="24"/>
      <c r="P480" s="13"/>
    </row>
    <row r="481" spans="1:16" s="12" customFormat="1" ht="15" customHeight="1" x14ac:dyDescent="0.4">
      <c r="A481" s="24"/>
      <c r="B481" s="24"/>
      <c r="C481" s="24"/>
      <c r="P481" s="13"/>
    </row>
    <row r="482" spans="1:16" s="12" customFormat="1" ht="15" customHeight="1" x14ac:dyDescent="0.4">
      <c r="A482" s="24"/>
      <c r="B482" s="24"/>
      <c r="C482" s="24"/>
      <c r="P482" s="13"/>
    </row>
    <row r="483" spans="1:16" s="12" customFormat="1" ht="15" customHeight="1" x14ac:dyDescent="0.4">
      <c r="A483" s="24"/>
      <c r="B483" s="24"/>
      <c r="C483" s="24"/>
      <c r="P483" s="13"/>
    </row>
    <row r="484" spans="1:16" s="12" customFormat="1" ht="15" customHeight="1" x14ac:dyDescent="0.4">
      <c r="A484" s="24"/>
      <c r="B484" s="24"/>
      <c r="C484" s="24"/>
      <c r="P484" s="13"/>
    </row>
    <row r="485" spans="1:16" s="12" customFormat="1" ht="15" customHeight="1" x14ac:dyDescent="0.4">
      <c r="A485" s="24"/>
      <c r="B485" s="24"/>
      <c r="C485" s="24"/>
      <c r="P485" s="13"/>
    </row>
    <row r="486" spans="1:16" s="12" customFormat="1" ht="15" customHeight="1" x14ac:dyDescent="0.4">
      <c r="A486" s="24"/>
      <c r="B486" s="24"/>
      <c r="C486" s="24"/>
      <c r="P486" s="13"/>
    </row>
    <row r="487" spans="1:16" s="12" customFormat="1" ht="15" customHeight="1" x14ac:dyDescent="0.4">
      <c r="A487" s="24"/>
      <c r="B487" s="24"/>
      <c r="C487" s="24"/>
      <c r="P487" s="13"/>
    </row>
    <row r="488" spans="1:16" s="12" customFormat="1" ht="15" customHeight="1" x14ac:dyDescent="0.4">
      <c r="A488" s="24"/>
      <c r="B488" s="24"/>
      <c r="C488" s="24"/>
      <c r="P488" s="13"/>
    </row>
    <row r="489" spans="1:16" s="12" customFormat="1" ht="15" customHeight="1" x14ac:dyDescent="0.4">
      <c r="A489" s="24"/>
      <c r="B489" s="24"/>
      <c r="C489" s="24"/>
      <c r="P489" s="13"/>
    </row>
    <row r="490" spans="1:16" s="12" customFormat="1" ht="15" customHeight="1" x14ac:dyDescent="0.4">
      <c r="A490" s="24"/>
      <c r="B490" s="24"/>
      <c r="C490" s="24"/>
      <c r="P490" s="13"/>
    </row>
    <row r="491" spans="1:16" s="12" customFormat="1" ht="15" customHeight="1" x14ac:dyDescent="0.4">
      <c r="A491" s="24"/>
      <c r="B491" s="24"/>
      <c r="C491" s="24"/>
      <c r="P491" s="13"/>
    </row>
    <row r="492" spans="1:16" s="12" customFormat="1" ht="15" customHeight="1" x14ac:dyDescent="0.4">
      <c r="A492" s="24"/>
      <c r="B492" s="24"/>
      <c r="C492" s="24"/>
      <c r="P492" s="13"/>
    </row>
    <row r="493" spans="1:16" s="12" customFormat="1" ht="15" customHeight="1" x14ac:dyDescent="0.4">
      <c r="A493" s="24"/>
      <c r="B493" s="24"/>
      <c r="C493" s="24"/>
      <c r="P493" s="13"/>
    </row>
    <row r="494" spans="1:16" s="12" customFormat="1" ht="15" customHeight="1" x14ac:dyDescent="0.4">
      <c r="A494" s="24"/>
      <c r="B494" s="24"/>
      <c r="C494" s="24"/>
      <c r="P494" s="13"/>
    </row>
    <row r="495" spans="1:16" s="12" customFormat="1" ht="15" customHeight="1" x14ac:dyDescent="0.4">
      <c r="A495" s="24"/>
      <c r="B495" s="24"/>
      <c r="C495" s="24"/>
      <c r="P495" s="13"/>
    </row>
    <row r="496" spans="1:16" s="12" customFormat="1" ht="15" customHeight="1" x14ac:dyDescent="0.4">
      <c r="A496" s="24"/>
      <c r="B496" s="24"/>
      <c r="C496" s="24"/>
      <c r="P496" s="13"/>
    </row>
    <row r="497" spans="1:16" s="12" customFormat="1" ht="15" customHeight="1" x14ac:dyDescent="0.4">
      <c r="A497" s="24"/>
      <c r="B497" s="24"/>
      <c r="C497" s="24"/>
      <c r="P497" s="13"/>
    </row>
    <row r="498" spans="1:16" s="12" customFormat="1" ht="15" customHeight="1" x14ac:dyDescent="0.4">
      <c r="A498" s="24"/>
      <c r="B498" s="24"/>
      <c r="C498" s="24"/>
      <c r="P498" s="13"/>
    </row>
    <row r="499" spans="1:16" s="12" customFormat="1" ht="15" customHeight="1" x14ac:dyDescent="0.4">
      <c r="A499" s="24"/>
      <c r="B499" s="24"/>
      <c r="C499" s="24"/>
      <c r="P499" s="13"/>
    </row>
    <row r="500" spans="1:16" s="12" customFormat="1" ht="15" customHeight="1" x14ac:dyDescent="0.4">
      <c r="A500" s="24"/>
      <c r="B500" s="24"/>
      <c r="C500" s="24"/>
      <c r="P500" s="13"/>
    </row>
    <row r="501" spans="1:16" s="12" customFormat="1" ht="15" customHeight="1" x14ac:dyDescent="0.4">
      <c r="A501" s="24"/>
      <c r="B501" s="24"/>
      <c r="C501" s="24"/>
      <c r="P501" s="13"/>
    </row>
    <row r="502" spans="1:16" s="12" customFormat="1" ht="15" customHeight="1" x14ac:dyDescent="0.4">
      <c r="A502" s="24"/>
      <c r="B502" s="24"/>
      <c r="C502" s="24"/>
      <c r="P502" s="13"/>
    </row>
    <row r="503" spans="1:16" s="12" customFormat="1" ht="15" customHeight="1" x14ac:dyDescent="0.4">
      <c r="A503" s="24"/>
      <c r="B503" s="24"/>
      <c r="C503" s="24"/>
      <c r="P503" s="13"/>
    </row>
    <row r="504" spans="1:16" s="12" customFormat="1" ht="15" customHeight="1" x14ac:dyDescent="0.4">
      <c r="A504" s="24"/>
      <c r="B504" s="24"/>
      <c r="C504" s="24"/>
      <c r="P504" s="13"/>
    </row>
    <row r="505" spans="1:16" s="12" customFormat="1" ht="15" customHeight="1" x14ac:dyDescent="0.4">
      <c r="A505" s="24"/>
      <c r="B505" s="24"/>
      <c r="C505" s="24"/>
      <c r="P505" s="13"/>
    </row>
    <row r="506" spans="1:16" s="12" customFormat="1" ht="15" customHeight="1" x14ac:dyDescent="0.4">
      <c r="A506" s="24"/>
      <c r="B506" s="24"/>
      <c r="C506" s="24"/>
      <c r="P506" s="13"/>
    </row>
    <row r="507" spans="1:16" s="12" customFormat="1" ht="15" customHeight="1" x14ac:dyDescent="0.4">
      <c r="A507" s="24"/>
      <c r="B507" s="24"/>
      <c r="C507" s="24"/>
      <c r="P507" s="13"/>
    </row>
    <row r="508" spans="1:16" s="12" customFormat="1" ht="15" customHeight="1" x14ac:dyDescent="0.4">
      <c r="A508" s="24"/>
      <c r="B508" s="24"/>
      <c r="C508" s="24"/>
      <c r="P508" s="13"/>
    </row>
    <row r="509" spans="1:16" s="12" customFormat="1" ht="15" customHeight="1" x14ac:dyDescent="0.4">
      <c r="A509" s="24"/>
      <c r="B509" s="24"/>
      <c r="C509" s="24"/>
      <c r="P509" s="13"/>
    </row>
    <row r="510" spans="1:16" s="12" customFormat="1" ht="15" customHeight="1" x14ac:dyDescent="0.4">
      <c r="A510" s="24"/>
      <c r="B510" s="24"/>
      <c r="C510" s="24"/>
      <c r="P510" s="13"/>
    </row>
    <row r="511" spans="1:16" s="12" customFormat="1" ht="15" customHeight="1" x14ac:dyDescent="0.4">
      <c r="A511" s="24"/>
      <c r="B511" s="24"/>
      <c r="C511" s="24"/>
      <c r="P511" s="13"/>
    </row>
    <row r="512" spans="1:16" s="12" customFormat="1" ht="15" customHeight="1" x14ac:dyDescent="0.4">
      <c r="A512" s="24"/>
      <c r="B512" s="24"/>
      <c r="C512" s="24"/>
      <c r="P512" s="13"/>
    </row>
    <row r="513" spans="1:16" s="12" customFormat="1" ht="15" customHeight="1" x14ac:dyDescent="0.4">
      <c r="A513" s="24"/>
      <c r="B513" s="24"/>
      <c r="C513" s="24"/>
      <c r="P513" s="13"/>
    </row>
    <row r="514" spans="1:16" s="12" customFormat="1" ht="15" customHeight="1" x14ac:dyDescent="0.4">
      <c r="A514" s="24"/>
      <c r="B514" s="24"/>
      <c r="C514" s="24"/>
      <c r="P514" s="13"/>
    </row>
    <row r="515" spans="1:16" s="12" customFormat="1" ht="15" customHeight="1" x14ac:dyDescent="0.4">
      <c r="A515" s="24"/>
      <c r="B515" s="24"/>
      <c r="C515" s="24"/>
      <c r="P515" s="13"/>
    </row>
    <row r="516" spans="1:16" s="12" customFormat="1" ht="15" customHeight="1" x14ac:dyDescent="0.4">
      <c r="A516" s="24"/>
      <c r="B516" s="24"/>
      <c r="C516" s="24"/>
      <c r="P516" s="13"/>
    </row>
    <row r="517" spans="1:16" s="12" customFormat="1" ht="15" customHeight="1" x14ac:dyDescent="0.4">
      <c r="A517" s="24"/>
      <c r="B517" s="24"/>
      <c r="C517" s="24"/>
      <c r="P517" s="13"/>
    </row>
    <row r="518" spans="1:16" s="12" customFormat="1" ht="15" customHeight="1" x14ac:dyDescent="0.4">
      <c r="A518" s="24"/>
      <c r="B518" s="24"/>
      <c r="C518" s="24"/>
      <c r="P518" s="13"/>
    </row>
    <row r="519" spans="1:16" s="12" customFormat="1" ht="15" customHeight="1" x14ac:dyDescent="0.4">
      <c r="A519" s="24"/>
      <c r="B519" s="24"/>
      <c r="C519" s="24"/>
      <c r="P519" s="13"/>
    </row>
    <row r="520" spans="1:16" s="12" customFormat="1" ht="15" customHeight="1" x14ac:dyDescent="0.4">
      <c r="A520" s="24"/>
      <c r="B520" s="24"/>
      <c r="C520" s="24"/>
      <c r="P520" s="13"/>
    </row>
    <row r="521" spans="1:16" s="12" customFormat="1" ht="15" customHeight="1" x14ac:dyDescent="0.4">
      <c r="A521" s="24"/>
      <c r="B521" s="24"/>
      <c r="C521" s="24"/>
      <c r="P521" s="13"/>
    </row>
    <row r="522" spans="1:16" s="12" customFormat="1" ht="15" customHeight="1" x14ac:dyDescent="0.4">
      <c r="A522" s="24"/>
      <c r="B522" s="24"/>
      <c r="C522" s="24"/>
      <c r="P522" s="13"/>
    </row>
    <row r="523" spans="1:16" s="12" customFormat="1" ht="15" customHeight="1" x14ac:dyDescent="0.4">
      <c r="A523" s="24"/>
      <c r="B523" s="24"/>
      <c r="C523" s="24"/>
      <c r="P523" s="13"/>
    </row>
    <row r="524" spans="1:16" s="12" customFormat="1" ht="15" customHeight="1" x14ac:dyDescent="0.4">
      <c r="A524" s="24"/>
      <c r="B524" s="24"/>
      <c r="C524" s="24"/>
      <c r="P524" s="13"/>
    </row>
    <row r="525" spans="1:16" s="12" customFormat="1" ht="15" customHeight="1" x14ac:dyDescent="0.4">
      <c r="A525" s="24"/>
      <c r="B525" s="24"/>
      <c r="C525" s="24"/>
      <c r="P525" s="13"/>
    </row>
    <row r="526" spans="1:16" s="12" customFormat="1" ht="15" customHeight="1" x14ac:dyDescent="0.4">
      <c r="A526" s="24"/>
      <c r="B526" s="24"/>
      <c r="C526" s="24"/>
      <c r="P526" s="13"/>
    </row>
    <row r="527" spans="1:16" s="12" customFormat="1" ht="15" customHeight="1" x14ac:dyDescent="0.4">
      <c r="A527" s="24"/>
      <c r="B527" s="24"/>
      <c r="C527" s="24"/>
      <c r="P527" s="13"/>
    </row>
    <row r="528" spans="1:16" s="12" customFormat="1" ht="15" customHeight="1" x14ac:dyDescent="0.4">
      <c r="A528" s="24"/>
      <c r="B528" s="24"/>
      <c r="C528" s="24"/>
      <c r="P528" s="13"/>
    </row>
    <row r="529" spans="1:16" s="12" customFormat="1" ht="15" customHeight="1" x14ac:dyDescent="0.4">
      <c r="A529" s="24"/>
      <c r="B529" s="24"/>
      <c r="C529" s="24"/>
      <c r="P529" s="13"/>
    </row>
    <row r="530" spans="1:16" s="12" customFormat="1" ht="15" customHeight="1" x14ac:dyDescent="0.4">
      <c r="A530" s="24"/>
      <c r="B530" s="24"/>
      <c r="C530" s="24"/>
      <c r="P530" s="13"/>
    </row>
    <row r="531" spans="1:16" s="12" customFormat="1" ht="15" customHeight="1" x14ac:dyDescent="0.4">
      <c r="A531" s="24"/>
      <c r="B531" s="24"/>
      <c r="C531" s="24"/>
      <c r="P531" s="13"/>
    </row>
    <row r="532" spans="1:16" s="12" customFormat="1" ht="15" customHeight="1" x14ac:dyDescent="0.4">
      <c r="A532" s="24"/>
      <c r="B532" s="24"/>
      <c r="C532" s="24"/>
      <c r="P532" s="13"/>
    </row>
    <row r="533" spans="1:16" s="12" customFormat="1" ht="15" customHeight="1" x14ac:dyDescent="0.4">
      <c r="A533" s="24"/>
      <c r="B533" s="24"/>
      <c r="C533" s="24"/>
      <c r="P533" s="13"/>
    </row>
    <row r="534" spans="1:16" s="12" customFormat="1" ht="15" customHeight="1" x14ac:dyDescent="0.4">
      <c r="A534" s="24"/>
      <c r="B534" s="24"/>
      <c r="C534" s="24"/>
      <c r="P534" s="13"/>
    </row>
    <row r="535" spans="1:16" s="12" customFormat="1" ht="15" customHeight="1" x14ac:dyDescent="0.4">
      <c r="A535" s="24"/>
      <c r="B535" s="24"/>
      <c r="C535" s="24"/>
      <c r="P535" s="13"/>
    </row>
    <row r="536" spans="1:16" s="12" customFormat="1" ht="15" customHeight="1" x14ac:dyDescent="0.4">
      <c r="A536" s="24"/>
      <c r="B536" s="24"/>
      <c r="C536" s="24"/>
      <c r="P536" s="13"/>
    </row>
    <row r="537" spans="1:16" s="12" customFormat="1" ht="15" customHeight="1" x14ac:dyDescent="0.4">
      <c r="A537" s="24"/>
      <c r="B537" s="24"/>
      <c r="C537" s="24"/>
      <c r="P537" s="13"/>
    </row>
    <row r="538" spans="1:16" s="12" customFormat="1" ht="15" customHeight="1" x14ac:dyDescent="0.4">
      <c r="A538" s="24"/>
      <c r="B538" s="24"/>
      <c r="C538" s="24"/>
      <c r="P538" s="13"/>
    </row>
    <row r="539" spans="1:16" s="12" customFormat="1" ht="15" customHeight="1" x14ac:dyDescent="0.4">
      <c r="A539" s="24"/>
      <c r="B539" s="24"/>
      <c r="C539" s="24"/>
      <c r="P539" s="13"/>
    </row>
    <row r="540" spans="1:16" s="12" customFormat="1" ht="15" customHeight="1" x14ac:dyDescent="0.4">
      <c r="A540" s="24"/>
      <c r="B540" s="24"/>
      <c r="C540" s="24"/>
      <c r="P540" s="13"/>
    </row>
    <row r="541" spans="1:16" s="12" customFormat="1" ht="15" customHeight="1" x14ac:dyDescent="0.4">
      <c r="A541" s="24"/>
      <c r="B541" s="24"/>
      <c r="C541" s="24"/>
      <c r="P541" s="13"/>
    </row>
    <row r="542" spans="1:16" s="12" customFormat="1" ht="15" customHeight="1" x14ac:dyDescent="0.4">
      <c r="A542" s="24"/>
      <c r="B542" s="24"/>
      <c r="C542" s="24"/>
      <c r="P542" s="13"/>
    </row>
    <row r="543" spans="1:16" s="12" customFormat="1" ht="15" customHeight="1" x14ac:dyDescent="0.4">
      <c r="A543" s="24"/>
      <c r="B543" s="24"/>
      <c r="C543" s="24"/>
      <c r="P543" s="13"/>
    </row>
    <row r="544" spans="1:16" s="12" customFormat="1" ht="15" customHeight="1" x14ac:dyDescent="0.4">
      <c r="A544" s="24"/>
      <c r="B544" s="24"/>
      <c r="C544" s="24"/>
      <c r="P544" s="13"/>
    </row>
    <row r="545" spans="1:16" s="12" customFormat="1" ht="15" customHeight="1" x14ac:dyDescent="0.4">
      <c r="A545" s="24"/>
      <c r="B545" s="24"/>
      <c r="C545" s="24"/>
      <c r="P545" s="13"/>
    </row>
    <row r="546" spans="1:16" s="12" customFormat="1" ht="15" customHeight="1" x14ac:dyDescent="0.4">
      <c r="A546" s="24"/>
      <c r="B546" s="24"/>
      <c r="C546" s="24"/>
      <c r="P546" s="13"/>
    </row>
    <row r="547" spans="1:16" s="12" customFormat="1" ht="15" customHeight="1" x14ac:dyDescent="0.4">
      <c r="A547" s="24"/>
      <c r="B547" s="24"/>
      <c r="C547" s="24"/>
      <c r="P547" s="13"/>
    </row>
    <row r="548" spans="1:16" s="12" customFormat="1" ht="15" customHeight="1" x14ac:dyDescent="0.4">
      <c r="A548" s="24"/>
      <c r="B548" s="24"/>
      <c r="C548" s="24"/>
      <c r="P548" s="13"/>
    </row>
    <row r="549" spans="1:16" s="12" customFormat="1" ht="15" customHeight="1" x14ac:dyDescent="0.4">
      <c r="A549" s="24"/>
      <c r="B549" s="24"/>
      <c r="C549" s="24"/>
      <c r="P549" s="13"/>
    </row>
    <row r="550" spans="1:16" s="12" customFormat="1" ht="15" customHeight="1" x14ac:dyDescent="0.4">
      <c r="A550" s="24"/>
      <c r="B550" s="24"/>
      <c r="C550" s="24"/>
      <c r="P550" s="13"/>
    </row>
    <row r="551" spans="1:16" s="12" customFormat="1" ht="15" customHeight="1" x14ac:dyDescent="0.4">
      <c r="A551" s="24"/>
      <c r="B551" s="24"/>
      <c r="C551" s="24"/>
      <c r="P551" s="13"/>
    </row>
    <row r="552" spans="1:16" s="12" customFormat="1" ht="15" customHeight="1" x14ac:dyDescent="0.4">
      <c r="A552" s="24"/>
      <c r="B552" s="24"/>
      <c r="C552" s="24"/>
      <c r="P552" s="13"/>
    </row>
    <row r="553" spans="1:16" s="12" customFormat="1" ht="15" customHeight="1" x14ac:dyDescent="0.4">
      <c r="A553" s="24"/>
      <c r="B553" s="24"/>
      <c r="C553" s="24"/>
      <c r="P553" s="13"/>
    </row>
    <row r="554" spans="1:16" s="12" customFormat="1" ht="15" customHeight="1" x14ac:dyDescent="0.4">
      <c r="A554" s="24"/>
      <c r="B554" s="24"/>
      <c r="C554" s="24"/>
      <c r="P554" s="13"/>
    </row>
    <row r="555" spans="1:16" s="12" customFormat="1" ht="15" customHeight="1" x14ac:dyDescent="0.4">
      <c r="A555" s="24"/>
      <c r="B555" s="24"/>
      <c r="C555" s="24"/>
      <c r="P555" s="13"/>
    </row>
    <row r="556" spans="1:16" s="12" customFormat="1" ht="15" customHeight="1" x14ac:dyDescent="0.4">
      <c r="A556" s="24"/>
      <c r="B556" s="24"/>
      <c r="C556" s="24"/>
      <c r="P556" s="13"/>
    </row>
    <row r="557" spans="1:16" s="12" customFormat="1" ht="15" customHeight="1" x14ac:dyDescent="0.4">
      <c r="A557" s="24"/>
      <c r="B557" s="24"/>
      <c r="C557" s="24"/>
      <c r="P557" s="13"/>
    </row>
    <row r="558" spans="1:16" s="12" customFormat="1" ht="15" customHeight="1" x14ac:dyDescent="0.4">
      <c r="A558" s="24"/>
      <c r="B558" s="24"/>
      <c r="C558" s="24"/>
      <c r="P558" s="13"/>
    </row>
    <row r="559" spans="1:16" s="12" customFormat="1" ht="15" customHeight="1" x14ac:dyDescent="0.4">
      <c r="A559" s="24"/>
      <c r="B559" s="24"/>
      <c r="C559" s="24"/>
      <c r="P559" s="13"/>
    </row>
    <row r="560" spans="1:16" s="12" customFormat="1" ht="15" customHeight="1" x14ac:dyDescent="0.4">
      <c r="A560" s="24"/>
      <c r="B560" s="24"/>
      <c r="C560" s="24"/>
      <c r="P560" s="13"/>
    </row>
    <row r="561" spans="1:16" s="12" customFormat="1" ht="15" customHeight="1" x14ac:dyDescent="0.4">
      <c r="A561" s="24"/>
      <c r="B561" s="24"/>
      <c r="C561" s="24"/>
      <c r="P561" s="13"/>
    </row>
    <row r="562" spans="1:16" s="12" customFormat="1" ht="15" customHeight="1" x14ac:dyDescent="0.4">
      <c r="A562" s="24"/>
      <c r="B562" s="24"/>
      <c r="C562" s="24"/>
      <c r="P562" s="13"/>
    </row>
    <row r="563" spans="1:16" s="12" customFormat="1" ht="15" customHeight="1" x14ac:dyDescent="0.4">
      <c r="A563" s="24"/>
      <c r="B563" s="24"/>
      <c r="C563" s="24"/>
      <c r="P563" s="13"/>
    </row>
    <row r="564" spans="1:16" s="12" customFormat="1" ht="15" customHeight="1" x14ac:dyDescent="0.4">
      <c r="A564" s="24"/>
      <c r="B564" s="24"/>
      <c r="C564" s="24"/>
      <c r="P564" s="13"/>
    </row>
    <row r="565" spans="1:16" s="12" customFormat="1" ht="15" customHeight="1" x14ac:dyDescent="0.4">
      <c r="A565" s="24"/>
      <c r="B565" s="24"/>
      <c r="C565" s="24"/>
      <c r="P565" s="13"/>
    </row>
    <row r="566" spans="1:16" s="12" customFormat="1" ht="15" customHeight="1" x14ac:dyDescent="0.4">
      <c r="A566" s="24"/>
      <c r="B566" s="24"/>
      <c r="C566" s="24"/>
      <c r="P566" s="13"/>
    </row>
    <row r="567" spans="1:16" s="12" customFormat="1" ht="15" customHeight="1" x14ac:dyDescent="0.4">
      <c r="A567" s="24"/>
      <c r="B567" s="24"/>
      <c r="C567" s="24"/>
      <c r="P567" s="13"/>
    </row>
    <row r="568" spans="1:16" s="12" customFormat="1" ht="15" customHeight="1" x14ac:dyDescent="0.4">
      <c r="A568" s="24"/>
      <c r="B568" s="24"/>
      <c r="C568" s="24"/>
      <c r="P568" s="13"/>
    </row>
    <row r="569" spans="1:16" s="12" customFormat="1" ht="15" customHeight="1" x14ac:dyDescent="0.4">
      <c r="A569" s="24"/>
      <c r="B569" s="24"/>
      <c r="C569" s="24"/>
      <c r="P569" s="13"/>
    </row>
    <row r="570" spans="1:16" s="12" customFormat="1" ht="15" customHeight="1" x14ac:dyDescent="0.4">
      <c r="A570" s="24"/>
      <c r="B570" s="24"/>
      <c r="C570" s="24"/>
      <c r="P570" s="13"/>
    </row>
    <row r="571" spans="1:16" s="12" customFormat="1" ht="15" customHeight="1" x14ac:dyDescent="0.4">
      <c r="A571" s="24"/>
      <c r="B571" s="24"/>
      <c r="C571" s="24"/>
      <c r="P571" s="13"/>
    </row>
    <row r="572" spans="1:16" s="12" customFormat="1" ht="15" customHeight="1" x14ac:dyDescent="0.4">
      <c r="A572" s="24"/>
      <c r="B572" s="24"/>
      <c r="C572" s="24"/>
      <c r="P572" s="13"/>
    </row>
    <row r="573" spans="1:16" s="12" customFormat="1" ht="15" customHeight="1" x14ac:dyDescent="0.4">
      <c r="A573" s="24"/>
      <c r="B573" s="24"/>
      <c r="C573" s="24"/>
      <c r="P573" s="13"/>
    </row>
    <row r="574" spans="1:16" s="12" customFormat="1" ht="15" customHeight="1" x14ac:dyDescent="0.4">
      <c r="A574" s="24"/>
      <c r="B574" s="24"/>
      <c r="C574" s="24"/>
      <c r="P574" s="13"/>
    </row>
    <row r="575" spans="1:16" s="12" customFormat="1" ht="15" customHeight="1" x14ac:dyDescent="0.4">
      <c r="A575" s="24"/>
      <c r="B575" s="24"/>
      <c r="C575" s="24"/>
      <c r="P575" s="13"/>
    </row>
    <row r="576" spans="1:16" s="12" customFormat="1" ht="15" customHeight="1" x14ac:dyDescent="0.4">
      <c r="A576" s="24"/>
      <c r="B576" s="24"/>
      <c r="C576" s="24"/>
      <c r="P576" s="13"/>
    </row>
    <row r="577" spans="1:16" s="12" customFormat="1" ht="15" customHeight="1" x14ac:dyDescent="0.4">
      <c r="A577" s="24"/>
      <c r="B577" s="24"/>
      <c r="C577" s="24"/>
      <c r="P577" s="13"/>
    </row>
    <row r="578" spans="1:16" s="12" customFormat="1" ht="15" customHeight="1" x14ac:dyDescent="0.4">
      <c r="A578" s="24"/>
      <c r="B578" s="24"/>
      <c r="C578" s="24"/>
      <c r="P578" s="13"/>
    </row>
    <row r="579" spans="1:16" s="12" customFormat="1" ht="15" customHeight="1" x14ac:dyDescent="0.4">
      <c r="A579" s="24"/>
      <c r="B579" s="24"/>
      <c r="C579" s="24"/>
      <c r="P579" s="13"/>
    </row>
    <row r="580" spans="1:16" s="12" customFormat="1" ht="15" customHeight="1" x14ac:dyDescent="0.4">
      <c r="A580" s="24"/>
      <c r="B580" s="24"/>
      <c r="C580" s="24"/>
      <c r="P580" s="13"/>
    </row>
    <row r="581" spans="1:16" s="12" customFormat="1" ht="15" customHeight="1" x14ac:dyDescent="0.4">
      <c r="A581" s="24"/>
      <c r="B581" s="24"/>
      <c r="C581" s="24"/>
      <c r="P581" s="13"/>
    </row>
    <row r="582" spans="1:16" s="12" customFormat="1" ht="15" customHeight="1" x14ac:dyDescent="0.4">
      <c r="A582" s="24"/>
      <c r="B582" s="24"/>
      <c r="C582" s="24"/>
      <c r="P582" s="13"/>
    </row>
    <row r="583" spans="1:16" s="12" customFormat="1" ht="15" customHeight="1" x14ac:dyDescent="0.4">
      <c r="A583" s="24"/>
      <c r="B583" s="24"/>
      <c r="C583" s="24"/>
      <c r="P583" s="13"/>
    </row>
    <row r="584" spans="1:16" s="12" customFormat="1" ht="15" customHeight="1" x14ac:dyDescent="0.4">
      <c r="A584" s="24"/>
      <c r="B584" s="24"/>
      <c r="C584" s="24"/>
      <c r="P584" s="13"/>
    </row>
    <row r="585" spans="1:16" s="12" customFormat="1" ht="15" customHeight="1" x14ac:dyDescent="0.4">
      <c r="A585" s="24"/>
      <c r="B585" s="24"/>
      <c r="C585" s="24"/>
      <c r="P585" s="13"/>
    </row>
    <row r="586" spans="1:16" s="12" customFormat="1" ht="15" customHeight="1" x14ac:dyDescent="0.4">
      <c r="A586" s="24"/>
      <c r="B586" s="24"/>
      <c r="C586" s="24"/>
      <c r="P586" s="13"/>
    </row>
    <row r="587" spans="1:16" s="12" customFormat="1" ht="15" customHeight="1" x14ac:dyDescent="0.4">
      <c r="A587" s="24"/>
      <c r="B587" s="24"/>
      <c r="C587" s="24"/>
      <c r="P587" s="13"/>
    </row>
    <row r="588" spans="1:16" s="12" customFormat="1" ht="15" customHeight="1" x14ac:dyDescent="0.4">
      <c r="A588" s="24"/>
      <c r="B588" s="24"/>
      <c r="C588" s="24"/>
      <c r="P588" s="13"/>
    </row>
    <row r="589" spans="1:16" s="12" customFormat="1" ht="15" customHeight="1" x14ac:dyDescent="0.4">
      <c r="A589" s="24"/>
      <c r="B589" s="24"/>
      <c r="C589" s="24"/>
      <c r="P589" s="13"/>
    </row>
    <row r="590" spans="1:16" s="12" customFormat="1" ht="15" customHeight="1" x14ac:dyDescent="0.4">
      <c r="A590" s="24"/>
      <c r="B590" s="24"/>
      <c r="C590" s="24"/>
      <c r="P590" s="13"/>
    </row>
    <row r="591" spans="1:16" s="12" customFormat="1" ht="15" customHeight="1" x14ac:dyDescent="0.4">
      <c r="A591" s="24"/>
      <c r="B591" s="24"/>
      <c r="C591" s="24"/>
      <c r="P591" s="13"/>
    </row>
    <row r="592" spans="1:16" s="12" customFormat="1" ht="15" customHeight="1" x14ac:dyDescent="0.4">
      <c r="A592" s="24"/>
      <c r="B592" s="24"/>
      <c r="C592" s="24"/>
      <c r="P592" s="13"/>
    </row>
    <row r="593" spans="1:16" s="12" customFormat="1" ht="15" customHeight="1" x14ac:dyDescent="0.4">
      <c r="A593" s="24"/>
      <c r="B593" s="24"/>
      <c r="C593" s="24"/>
      <c r="P593" s="13"/>
    </row>
    <row r="594" spans="1:16" s="12" customFormat="1" ht="15" customHeight="1" x14ac:dyDescent="0.4">
      <c r="A594" s="24"/>
      <c r="B594" s="24"/>
      <c r="C594" s="24"/>
      <c r="P594" s="13"/>
    </row>
    <row r="595" spans="1:16" s="12" customFormat="1" ht="15" customHeight="1" x14ac:dyDescent="0.4">
      <c r="A595" s="24"/>
      <c r="B595" s="24"/>
      <c r="C595" s="24"/>
      <c r="P595" s="13"/>
    </row>
    <row r="596" spans="1:16" s="12" customFormat="1" ht="15" customHeight="1" x14ac:dyDescent="0.4">
      <c r="A596" s="24"/>
      <c r="B596" s="24"/>
      <c r="C596" s="24"/>
      <c r="P596" s="13"/>
    </row>
    <row r="597" spans="1:16" s="12" customFormat="1" ht="15" customHeight="1" x14ac:dyDescent="0.4">
      <c r="A597" s="24"/>
      <c r="B597" s="24"/>
      <c r="C597" s="24"/>
      <c r="P597" s="13"/>
    </row>
    <row r="598" spans="1:16" s="12" customFormat="1" ht="15" customHeight="1" x14ac:dyDescent="0.4">
      <c r="A598" s="24"/>
      <c r="B598" s="24"/>
      <c r="C598" s="24"/>
      <c r="P598" s="13"/>
    </row>
    <row r="599" spans="1:16" s="12" customFormat="1" ht="15" customHeight="1" x14ac:dyDescent="0.4">
      <c r="A599" s="24"/>
      <c r="B599" s="24"/>
      <c r="C599" s="24"/>
      <c r="P599" s="13"/>
    </row>
    <row r="600" spans="1:16" s="12" customFormat="1" ht="15" customHeight="1" x14ac:dyDescent="0.4">
      <c r="A600" s="24"/>
      <c r="B600" s="24"/>
      <c r="C600" s="24"/>
      <c r="P600" s="13"/>
    </row>
    <row r="601" spans="1:16" s="12" customFormat="1" ht="15" customHeight="1" x14ac:dyDescent="0.4">
      <c r="A601" s="24"/>
      <c r="B601" s="24"/>
      <c r="C601" s="24"/>
      <c r="P601" s="13"/>
    </row>
    <row r="602" spans="1:16" s="12" customFormat="1" ht="15" customHeight="1" x14ac:dyDescent="0.4">
      <c r="A602" s="24"/>
      <c r="B602" s="24"/>
      <c r="C602" s="24"/>
      <c r="P602" s="13"/>
    </row>
    <row r="603" spans="1:16" s="12" customFormat="1" ht="15" customHeight="1" x14ac:dyDescent="0.4">
      <c r="A603" s="24"/>
      <c r="B603" s="24"/>
      <c r="C603" s="24"/>
      <c r="P603" s="13"/>
    </row>
    <row r="604" spans="1:16" s="12" customFormat="1" ht="15" customHeight="1" x14ac:dyDescent="0.4">
      <c r="A604" s="24"/>
      <c r="B604" s="24"/>
      <c r="C604" s="24"/>
      <c r="P604" s="13"/>
    </row>
    <row r="605" spans="1:16" s="12" customFormat="1" ht="15" customHeight="1" x14ac:dyDescent="0.4">
      <c r="A605" s="24"/>
      <c r="B605" s="24"/>
      <c r="C605" s="24"/>
      <c r="P605" s="13"/>
    </row>
    <row r="606" spans="1:16" s="12" customFormat="1" ht="15" customHeight="1" x14ac:dyDescent="0.4">
      <c r="A606" s="24"/>
      <c r="B606" s="24"/>
      <c r="C606" s="24"/>
      <c r="P606" s="13"/>
    </row>
    <row r="607" spans="1:16" s="12" customFormat="1" ht="15" customHeight="1" x14ac:dyDescent="0.4">
      <c r="A607" s="24"/>
      <c r="B607" s="24"/>
      <c r="C607" s="24"/>
      <c r="P607" s="13"/>
    </row>
    <row r="608" spans="1:16" s="12" customFormat="1" ht="15" customHeight="1" x14ac:dyDescent="0.4">
      <c r="A608" s="24"/>
      <c r="B608" s="24"/>
      <c r="C608" s="24"/>
      <c r="P608" s="13"/>
    </row>
    <row r="609" spans="1:16" s="12" customFormat="1" ht="15" customHeight="1" x14ac:dyDescent="0.4">
      <c r="A609" s="24"/>
      <c r="B609" s="24"/>
      <c r="C609" s="24"/>
      <c r="P609" s="13"/>
    </row>
    <row r="610" spans="1:16" s="12" customFormat="1" ht="15" customHeight="1" x14ac:dyDescent="0.4">
      <c r="A610" s="24"/>
      <c r="B610" s="24"/>
      <c r="C610" s="24"/>
      <c r="P610" s="13"/>
    </row>
    <row r="611" spans="1:16" s="12" customFormat="1" ht="15" customHeight="1" x14ac:dyDescent="0.4">
      <c r="A611" s="24"/>
      <c r="B611" s="24"/>
      <c r="C611" s="24"/>
      <c r="P611" s="13"/>
    </row>
    <row r="612" spans="1:16" s="12" customFormat="1" ht="15" customHeight="1" x14ac:dyDescent="0.4">
      <c r="A612" s="24"/>
      <c r="B612" s="24"/>
      <c r="C612" s="24"/>
      <c r="P612" s="13"/>
    </row>
    <row r="613" spans="1:16" s="12" customFormat="1" ht="15" customHeight="1" x14ac:dyDescent="0.4">
      <c r="A613" s="24"/>
      <c r="B613" s="24"/>
      <c r="C613" s="24"/>
      <c r="P613" s="13"/>
    </row>
    <row r="614" spans="1:16" s="12" customFormat="1" ht="15" customHeight="1" x14ac:dyDescent="0.4">
      <c r="A614" s="24"/>
      <c r="B614" s="24"/>
      <c r="C614" s="24"/>
      <c r="P614" s="13"/>
    </row>
    <row r="615" spans="1:16" s="12" customFormat="1" ht="15" customHeight="1" x14ac:dyDescent="0.4">
      <c r="A615" s="24"/>
      <c r="B615" s="24"/>
      <c r="C615" s="24"/>
      <c r="P615" s="13"/>
    </row>
    <row r="616" spans="1:16" s="12" customFormat="1" ht="15" customHeight="1" x14ac:dyDescent="0.4">
      <c r="A616" s="24"/>
      <c r="B616" s="24"/>
      <c r="C616" s="24"/>
      <c r="P616" s="13"/>
    </row>
    <row r="617" spans="1:16" s="12" customFormat="1" ht="15" customHeight="1" x14ac:dyDescent="0.4">
      <c r="A617" s="24"/>
      <c r="B617" s="24"/>
      <c r="C617" s="24"/>
      <c r="P617" s="13"/>
    </row>
    <row r="618" spans="1:16" s="12" customFormat="1" ht="15" customHeight="1" x14ac:dyDescent="0.4">
      <c r="A618" s="24"/>
      <c r="B618" s="24"/>
      <c r="C618" s="24"/>
      <c r="P618" s="13"/>
    </row>
    <row r="619" spans="1:16" s="12" customFormat="1" ht="15" customHeight="1" x14ac:dyDescent="0.4">
      <c r="A619" s="24"/>
      <c r="B619" s="24"/>
      <c r="C619" s="24"/>
      <c r="P619" s="13"/>
    </row>
    <row r="620" spans="1:16" s="12" customFormat="1" ht="15" customHeight="1" x14ac:dyDescent="0.4">
      <c r="A620" s="24"/>
      <c r="B620" s="24"/>
      <c r="C620" s="24"/>
      <c r="P620" s="13"/>
    </row>
    <row r="621" spans="1:16" s="12" customFormat="1" ht="15" customHeight="1" x14ac:dyDescent="0.4">
      <c r="A621" s="24"/>
      <c r="B621" s="24"/>
      <c r="C621" s="24"/>
      <c r="P621" s="13"/>
    </row>
    <row r="622" spans="1:16" s="12" customFormat="1" ht="15" customHeight="1" x14ac:dyDescent="0.4">
      <c r="A622" s="24"/>
      <c r="B622" s="24"/>
      <c r="C622" s="24"/>
      <c r="P622" s="13"/>
    </row>
    <row r="623" spans="1:16" s="12" customFormat="1" ht="15" customHeight="1" x14ac:dyDescent="0.4">
      <c r="A623" s="24"/>
      <c r="B623" s="24"/>
      <c r="C623" s="24"/>
      <c r="P623" s="13"/>
    </row>
    <row r="624" spans="1:16" s="12" customFormat="1" ht="15" customHeight="1" x14ac:dyDescent="0.4">
      <c r="A624" s="24"/>
      <c r="B624" s="24"/>
      <c r="C624" s="24"/>
      <c r="P624" s="13"/>
    </row>
    <row r="625" spans="1:16" s="12" customFormat="1" ht="15" customHeight="1" x14ac:dyDescent="0.4">
      <c r="A625" s="24"/>
      <c r="B625" s="24"/>
      <c r="C625" s="24"/>
      <c r="P625" s="13"/>
    </row>
    <row r="626" spans="1:16" s="12" customFormat="1" ht="15" customHeight="1" x14ac:dyDescent="0.4">
      <c r="A626" s="24"/>
      <c r="B626" s="24"/>
      <c r="C626" s="24"/>
      <c r="P626" s="13"/>
    </row>
    <row r="627" spans="1:16" s="12" customFormat="1" ht="15" customHeight="1" x14ac:dyDescent="0.4">
      <c r="A627" s="24"/>
      <c r="B627" s="24"/>
      <c r="C627" s="24"/>
      <c r="P627" s="13"/>
    </row>
    <row r="628" spans="1:16" s="12" customFormat="1" ht="15" customHeight="1" x14ac:dyDescent="0.4">
      <c r="A628" s="24"/>
      <c r="B628" s="24"/>
      <c r="C628" s="24"/>
      <c r="P628" s="13"/>
    </row>
    <row r="629" spans="1:16" s="12" customFormat="1" ht="15" customHeight="1" x14ac:dyDescent="0.4">
      <c r="A629" s="24"/>
      <c r="B629" s="24"/>
      <c r="C629" s="24"/>
      <c r="P629" s="13"/>
    </row>
    <row r="630" spans="1:16" s="12" customFormat="1" ht="15" customHeight="1" x14ac:dyDescent="0.4">
      <c r="A630" s="24"/>
      <c r="B630" s="24"/>
      <c r="C630" s="24"/>
      <c r="P630" s="13"/>
    </row>
    <row r="631" spans="1:16" s="12" customFormat="1" ht="15" customHeight="1" x14ac:dyDescent="0.4">
      <c r="A631" s="24"/>
      <c r="B631" s="24"/>
      <c r="C631" s="24"/>
      <c r="P631" s="13"/>
    </row>
    <row r="632" spans="1:16" s="12" customFormat="1" ht="15" customHeight="1" x14ac:dyDescent="0.4">
      <c r="A632" s="24"/>
      <c r="B632" s="24"/>
      <c r="C632" s="24"/>
      <c r="P632" s="13"/>
    </row>
    <row r="633" spans="1:16" s="12" customFormat="1" ht="15" customHeight="1" x14ac:dyDescent="0.4">
      <c r="A633" s="24"/>
      <c r="B633" s="24"/>
      <c r="C633" s="24"/>
      <c r="P633" s="13"/>
    </row>
    <row r="634" spans="1:16" s="12" customFormat="1" ht="15" customHeight="1" x14ac:dyDescent="0.4">
      <c r="A634" s="24"/>
      <c r="B634" s="24"/>
      <c r="C634" s="24"/>
      <c r="P634" s="13"/>
    </row>
    <row r="635" spans="1:16" s="12" customFormat="1" ht="15" customHeight="1" x14ac:dyDescent="0.4">
      <c r="A635" s="24"/>
      <c r="B635" s="24"/>
      <c r="C635" s="24"/>
      <c r="P635" s="13"/>
    </row>
    <row r="636" spans="1:16" s="12" customFormat="1" ht="15" customHeight="1" x14ac:dyDescent="0.4">
      <c r="A636" s="24"/>
      <c r="B636" s="24"/>
      <c r="C636" s="24"/>
      <c r="P636" s="13"/>
    </row>
    <row r="637" spans="1:16" s="12" customFormat="1" ht="15" customHeight="1" x14ac:dyDescent="0.4">
      <c r="A637" s="24"/>
      <c r="B637" s="24"/>
      <c r="C637" s="24"/>
      <c r="P637" s="13"/>
    </row>
    <row r="638" spans="1:16" s="12" customFormat="1" ht="15" customHeight="1" x14ac:dyDescent="0.4">
      <c r="A638" s="24"/>
      <c r="B638" s="24"/>
      <c r="C638" s="24"/>
      <c r="P638" s="13"/>
    </row>
    <row r="639" spans="1:16" s="12" customFormat="1" ht="15" customHeight="1" x14ac:dyDescent="0.4">
      <c r="A639" s="24"/>
      <c r="B639" s="24"/>
      <c r="C639" s="24"/>
      <c r="P639" s="13"/>
    </row>
    <row r="640" spans="1:16" s="12" customFormat="1" ht="15" customHeight="1" x14ac:dyDescent="0.4">
      <c r="A640" s="24"/>
      <c r="B640" s="24"/>
      <c r="C640" s="24"/>
      <c r="P640" s="13"/>
    </row>
    <row r="641" spans="1:16" s="12" customFormat="1" ht="15" customHeight="1" x14ac:dyDescent="0.4">
      <c r="A641" s="24"/>
      <c r="B641" s="24"/>
      <c r="C641" s="24"/>
      <c r="P641" s="13"/>
    </row>
    <row r="642" spans="1:16" s="12" customFormat="1" ht="15" customHeight="1" x14ac:dyDescent="0.4">
      <c r="A642" s="24"/>
      <c r="B642" s="24"/>
      <c r="C642" s="24"/>
      <c r="P642" s="13"/>
    </row>
    <row r="643" spans="1:16" s="12" customFormat="1" ht="15" customHeight="1" x14ac:dyDescent="0.4">
      <c r="A643" s="24"/>
      <c r="B643" s="24"/>
      <c r="C643" s="24"/>
      <c r="P643" s="13"/>
    </row>
    <row r="644" spans="1:16" s="12" customFormat="1" ht="15" customHeight="1" x14ac:dyDescent="0.4">
      <c r="A644" s="24"/>
      <c r="B644" s="24"/>
      <c r="C644" s="24"/>
      <c r="P644" s="13"/>
    </row>
    <row r="645" spans="1:16" s="12" customFormat="1" ht="15" customHeight="1" x14ac:dyDescent="0.4">
      <c r="A645" s="24"/>
      <c r="B645" s="24"/>
      <c r="C645" s="24"/>
      <c r="P645" s="13"/>
    </row>
    <row r="646" spans="1:16" s="12" customFormat="1" ht="15" customHeight="1" x14ac:dyDescent="0.4">
      <c r="A646" s="24"/>
      <c r="B646" s="24"/>
      <c r="C646" s="24"/>
      <c r="P646" s="13"/>
    </row>
    <row r="647" spans="1:16" s="12" customFormat="1" ht="15" customHeight="1" x14ac:dyDescent="0.4">
      <c r="A647" s="24"/>
      <c r="B647" s="24"/>
      <c r="C647" s="24"/>
      <c r="P647" s="13"/>
    </row>
    <row r="648" spans="1:16" s="12" customFormat="1" ht="15" customHeight="1" x14ac:dyDescent="0.4">
      <c r="A648" s="24"/>
      <c r="B648" s="24"/>
      <c r="C648" s="24"/>
      <c r="P648" s="13"/>
    </row>
    <row r="649" spans="1:16" s="12" customFormat="1" ht="15" customHeight="1" x14ac:dyDescent="0.4">
      <c r="A649" s="24"/>
      <c r="B649" s="24"/>
      <c r="C649" s="24"/>
      <c r="P649" s="13"/>
    </row>
    <row r="650" spans="1:16" s="12" customFormat="1" ht="15" customHeight="1" x14ac:dyDescent="0.4">
      <c r="A650" s="24"/>
      <c r="B650" s="24"/>
      <c r="C650" s="24"/>
      <c r="P650" s="13"/>
    </row>
    <row r="651" spans="1:16" s="12" customFormat="1" ht="15" customHeight="1" x14ac:dyDescent="0.4">
      <c r="A651" s="24"/>
      <c r="B651" s="24"/>
      <c r="C651" s="24"/>
      <c r="P651" s="13"/>
    </row>
    <row r="652" spans="1:16" s="12" customFormat="1" ht="15" customHeight="1" x14ac:dyDescent="0.4">
      <c r="A652" s="24"/>
      <c r="B652" s="24"/>
      <c r="C652" s="24"/>
      <c r="P652" s="13"/>
    </row>
    <row r="653" spans="1:16" s="12" customFormat="1" ht="15" customHeight="1" x14ac:dyDescent="0.4">
      <c r="A653" s="24"/>
      <c r="B653" s="24"/>
      <c r="C653" s="24"/>
      <c r="P653" s="13"/>
    </row>
    <row r="654" spans="1:16" s="12" customFormat="1" ht="15" customHeight="1" x14ac:dyDescent="0.4">
      <c r="A654" s="24"/>
      <c r="B654" s="24"/>
      <c r="C654" s="24"/>
      <c r="P654" s="13"/>
    </row>
    <row r="655" spans="1:16" s="12" customFormat="1" ht="15" customHeight="1" x14ac:dyDescent="0.4">
      <c r="A655" s="24"/>
      <c r="B655" s="24"/>
      <c r="C655" s="24"/>
      <c r="P655" s="13"/>
    </row>
    <row r="656" spans="1:16" s="12" customFormat="1" ht="15" customHeight="1" x14ac:dyDescent="0.4">
      <c r="A656" s="24"/>
      <c r="B656" s="24"/>
      <c r="C656" s="24"/>
      <c r="P656" s="13"/>
    </row>
    <row r="657" spans="1:16" s="12" customFormat="1" ht="15" customHeight="1" x14ac:dyDescent="0.4">
      <c r="A657" s="24"/>
      <c r="B657" s="24"/>
      <c r="C657" s="24"/>
      <c r="P657" s="13"/>
    </row>
    <row r="658" spans="1:16" s="12" customFormat="1" ht="15" customHeight="1" x14ac:dyDescent="0.4">
      <c r="A658" s="24"/>
      <c r="B658" s="24"/>
      <c r="C658" s="24"/>
      <c r="P658" s="13"/>
    </row>
    <row r="659" spans="1:16" s="12" customFormat="1" ht="15" customHeight="1" x14ac:dyDescent="0.4">
      <c r="A659" s="24"/>
      <c r="B659" s="24"/>
      <c r="C659" s="24"/>
      <c r="P659" s="13"/>
    </row>
    <row r="660" spans="1:16" s="12" customFormat="1" ht="15" customHeight="1" x14ac:dyDescent="0.4">
      <c r="A660" s="24"/>
      <c r="B660" s="24"/>
      <c r="C660" s="24"/>
      <c r="P660" s="13"/>
    </row>
    <row r="661" spans="1:16" s="12" customFormat="1" ht="15" customHeight="1" x14ac:dyDescent="0.4">
      <c r="A661" s="24"/>
      <c r="B661" s="24"/>
      <c r="C661" s="24"/>
      <c r="P661" s="13"/>
    </row>
    <row r="662" spans="1:16" s="12" customFormat="1" ht="15" customHeight="1" x14ac:dyDescent="0.4">
      <c r="A662" s="24"/>
      <c r="B662" s="24"/>
      <c r="C662" s="24"/>
      <c r="P662" s="13"/>
    </row>
    <row r="663" spans="1:16" s="12" customFormat="1" ht="15" customHeight="1" x14ac:dyDescent="0.4">
      <c r="A663" s="24"/>
      <c r="B663" s="24"/>
      <c r="C663" s="24"/>
      <c r="P663" s="13"/>
    </row>
    <row r="664" spans="1:16" s="12" customFormat="1" ht="15" customHeight="1" x14ac:dyDescent="0.4">
      <c r="A664" s="24"/>
      <c r="B664" s="24"/>
      <c r="C664" s="24"/>
      <c r="P664" s="13"/>
    </row>
    <row r="665" spans="1:16" s="12" customFormat="1" ht="15" customHeight="1" x14ac:dyDescent="0.4">
      <c r="A665" s="24"/>
      <c r="B665" s="24"/>
      <c r="C665" s="24"/>
      <c r="P665" s="13"/>
    </row>
    <row r="666" spans="1:16" s="12" customFormat="1" ht="15" customHeight="1" x14ac:dyDescent="0.4">
      <c r="A666" s="24"/>
      <c r="B666" s="24"/>
      <c r="C666" s="24"/>
      <c r="P666" s="13"/>
    </row>
    <row r="667" spans="1:16" s="12" customFormat="1" ht="15" customHeight="1" x14ac:dyDescent="0.4">
      <c r="A667" s="24"/>
      <c r="B667" s="24"/>
      <c r="C667" s="24"/>
      <c r="P667" s="13"/>
    </row>
    <row r="668" spans="1:16" s="12" customFormat="1" ht="15" customHeight="1" x14ac:dyDescent="0.4">
      <c r="A668" s="24"/>
      <c r="B668" s="24"/>
      <c r="C668" s="24"/>
      <c r="P668" s="13"/>
    </row>
    <row r="669" spans="1:16" s="12" customFormat="1" ht="15" customHeight="1" x14ac:dyDescent="0.4">
      <c r="A669" s="24"/>
      <c r="B669" s="24"/>
      <c r="C669" s="24"/>
      <c r="P669" s="13"/>
    </row>
    <row r="670" spans="1:16" s="12" customFormat="1" ht="15" customHeight="1" x14ac:dyDescent="0.4">
      <c r="A670" s="24"/>
      <c r="B670" s="24"/>
      <c r="C670" s="24"/>
      <c r="P670" s="13"/>
    </row>
    <row r="671" spans="1:16" s="12" customFormat="1" ht="15" customHeight="1" x14ac:dyDescent="0.4">
      <c r="A671" s="24"/>
      <c r="B671" s="24"/>
      <c r="C671" s="24"/>
      <c r="P671" s="13"/>
    </row>
    <row r="672" spans="1:16" s="12" customFormat="1" ht="15" customHeight="1" x14ac:dyDescent="0.4">
      <c r="A672" s="24"/>
      <c r="B672" s="24"/>
      <c r="C672" s="24"/>
      <c r="P672" s="13"/>
    </row>
    <row r="673" spans="1:16" s="12" customFormat="1" ht="15" customHeight="1" x14ac:dyDescent="0.4">
      <c r="A673" s="24"/>
      <c r="B673" s="24"/>
      <c r="C673" s="24"/>
      <c r="P673" s="13"/>
    </row>
    <row r="674" spans="1:16" s="12" customFormat="1" ht="15" customHeight="1" x14ac:dyDescent="0.4">
      <c r="A674" s="24"/>
      <c r="B674" s="24"/>
      <c r="C674" s="24"/>
      <c r="P674" s="13"/>
    </row>
    <row r="675" spans="1:16" s="12" customFormat="1" ht="15" customHeight="1" x14ac:dyDescent="0.4">
      <c r="A675" s="24"/>
      <c r="B675" s="24"/>
      <c r="C675" s="24"/>
      <c r="P675" s="13"/>
    </row>
    <row r="676" spans="1:16" s="12" customFormat="1" ht="15" customHeight="1" x14ac:dyDescent="0.4">
      <c r="A676" s="24"/>
      <c r="B676" s="24"/>
      <c r="C676" s="24"/>
      <c r="P676" s="13"/>
    </row>
    <row r="677" spans="1:16" s="12" customFormat="1" ht="15" customHeight="1" x14ac:dyDescent="0.4">
      <c r="A677" s="24"/>
      <c r="B677" s="24"/>
      <c r="C677" s="24"/>
      <c r="P677" s="13"/>
    </row>
    <row r="678" spans="1:16" s="12" customFormat="1" ht="15" customHeight="1" x14ac:dyDescent="0.4">
      <c r="A678" s="24"/>
      <c r="B678" s="24"/>
      <c r="C678" s="24"/>
      <c r="P678" s="13"/>
    </row>
    <row r="679" spans="1:16" s="12" customFormat="1" ht="15" customHeight="1" x14ac:dyDescent="0.4">
      <c r="A679" s="24"/>
      <c r="B679" s="24"/>
      <c r="C679" s="24"/>
      <c r="P679" s="13"/>
    </row>
    <row r="680" spans="1:16" s="12" customFormat="1" ht="15" customHeight="1" x14ac:dyDescent="0.4">
      <c r="A680" s="24"/>
      <c r="B680" s="24"/>
      <c r="C680" s="24"/>
      <c r="P680" s="13"/>
    </row>
    <row r="681" spans="1:16" s="12" customFormat="1" ht="15" customHeight="1" x14ac:dyDescent="0.4">
      <c r="A681" s="24"/>
      <c r="B681" s="24"/>
      <c r="C681" s="24"/>
      <c r="P681" s="13"/>
    </row>
    <row r="682" spans="1:16" s="12" customFormat="1" ht="15" customHeight="1" x14ac:dyDescent="0.4">
      <c r="A682" s="24"/>
      <c r="B682" s="24"/>
      <c r="C682" s="24"/>
      <c r="P682" s="13"/>
    </row>
    <row r="683" spans="1:16" s="12" customFormat="1" ht="15" customHeight="1" x14ac:dyDescent="0.4">
      <c r="A683" s="24"/>
      <c r="B683" s="24"/>
      <c r="C683" s="24"/>
      <c r="P683" s="13"/>
    </row>
    <row r="684" spans="1:16" s="12" customFormat="1" ht="15" customHeight="1" x14ac:dyDescent="0.4">
      <c r="A684" s="24"/>
      <c r="B684" s="24"/>
      <c r="C684" s="24"/>
      <c r="P684" s="13"/>
    </row>
    <row r="685" spans="1:16" s="12" customFormat="1" ht="15" customHeight="1" x14ac:dyDescent="0.4">
      <c r="A685" s="24"/>
      <c r="B685" s="24"/>
      <c r="C685" s="24"/>
      <c r="P685" s="13"/>
    </row>
    <row r="686" spans="1:16" s="12" customFormat="1" ht="15" customHeight="1" x14ac:dyDescent="0.4">
      <c r="A686" s="24"/>
      <c r="B686" s="24"/>
      <c r="C686" s="24"/>
      <c r="P686" s="13"/>
    </row>
    <row r="687" spans="1:16" s="12" customFormat="1" ht="15" customHeight="1" x14ac:dyDescent="0.4">
      <c r="A687" s="24"/>
      <c r="B687" s="24"/>
      <c r="C687" s="24"/>
      <c r="P687" s="13"/>
    </row>
    <row r="688" spans="1:16" s="12" customFormat="1" ht="15" customHeight="1" x14ac:dyDescent="0.4">
      <c r="A688" s="24"/>
      <c r="B688" s="24"/>
      <c r="C688" s="24"/>
      <c r="P688" s="13"/>
    </row>
    <row r="689" spans="1:16" s="12" customFormat="1" ht="15" customHeight="1" x14ac:dyDescent="0.4">
      <c r="A689" s="24"/>
      <c r="B689" s="24"/>
      <c r="C689" s="24"/>
      <c r="P689" s="13"/>
    </row>
    <row r="690" spans="1:16" s="12" customFormat="1" ht="15" customHeight="1" x14ac:dyDescent="0.4">
      <c r="A690" s="24"/>
      <c r="B690" s="24"/>
      <c r="C690" s="24"/>
      <c r="P690" s="13"/>
    </row>
    <row r="691" spans="1:16" s="12" customFormat="1" ht="15" customHeight="1" x14ac:dyDescent="0.4">
      <c r="A691" s="24"/>
      <c r="B691" s="24"/>
      <c r="C691" s="24"/>
      <c r="P691" s="13"/>
    </row>
    <row r="692" spans="1:16" s="12" customFormat="1" ht="15" customHeight="1" x14ac:dyDescent="0.4">
      <c r="A692" s="24"/>
      <c r="B692" s="24"/>
      <c r="C692" s="24"/>
      <c r="P692" s="13"/>
    </row>
    <row r="693" spans="1:16" s="12" customFormat="1" ht="15" customHeight="1" x14ac:dyDescent="0.4">
      <c r="A693" s="24"/>
      <c r="B693" s="24"/>
      <c r="C693" s="24"/>
      <c r="P693" s="13"/>
    </row>
    <row r="694" spans="1:16" s="12" customFormat="1" ht="15" customHeight="1" x14ac:dyDescent="0.4">
      <c r="A694" s="24"/>
      <c r="B694" s="24"/>
      <c r="C694" s="24"/>
      <c r="P694" s="13"/>
    </row>
    <row r="695" spans="1:16" s="12" customFormat="1" ht="15" customHeight="1" x14ac:dyDescent="0.4">
      <c r="A695" s="24"/>
      <c r="B695" s="24"/>
      <c r="C695" s="24"/>
      <c r="P695" s="13"/>
    </row>
    <row r="696" spans="1:16" s="12" customFormat="1" ht="15" customHeight="1" x14ac:dyDescent="0.4">
      <c r="A696" s="24"/>
      <c r="B696" s="24"/>
      <c r="C696" s="24"/>
      <c r="P696" s="13"/>
    </row>
    <row r="697" spans="1:16" s="12" customFormat="1" ht="15" customHeight="1" x14ac:dyDescent="0.4">
      <c r="A697" s="24"/>
      <c r="B697" s="24"/>
      <c r="C697" s="24"/>
      <c r="P697" s="13"/>
    </row>
    <row r="698" spans="1:16" s="12" customFormat="1" ht="15" customHeight="1" x14ac:dyDescent="0.4">
      <c r="A698" s="24"/>
      <c r="B698" s="24"/>
      <c r="C698" s="24"/>
      <c r="P698" s="13"/>
    </row>
    <row r="699" spans="1:16" s="12" customFormat="1" ht="15" customHeight="1" x14ac:dyDescent="0.4">
      <c r="A699" s="24"/>
      <c r="B699" s="24"/>
      <c r="C699" s="24"/>
      <c r="P699" s="13"/>
    </row>
    <row r="700" spans="1:16" s="12" customFormat="1" ht="15" customHeight="1" x14ac:dyDescent="0.4">
      <c r="A700" s="24"/>
      <c r="B700" s="24"/>
      <c r="C700" s="24"/>
      <c r="P700" s="13"/>
    </row>
    <row r="701" spans="1:16" s="12" customFormat="1" ht="15" customHeight="1" x14ac:dyDescent="0.4">
      <c r="A701" s="24"/>
      <c r="B701" s="24"/>
      <c r="C701" s="24"/>
      <c r="P701" s="13"/>
    </row>
    <row r="702" spans="1:16" s="12" customFormat="1" ht="15" customHeight="1" x14ac:dyDescent="0.4">
      <c r="A702" s="24"/>
      <c r="B702" s="24"/>
      <c r="C702" s="24"/>
      <c r="P702" s="13"/>
    </row>
    <row r="703" spans="1:16" s="12" customFormat="1" ht="15" customHeight="1" x14ac:dyDescent="0.4">
      <c r="A703" s="24"/>
      <c r="B703" s="24"/>
      <c r="C703" s="24"/>
      <c r="P703" s="13"/>
    </row>
    <row r="704" spans="1:16" s="12" customFormat="1" ht="15" customHeight="1" x14ac:dyDescent="0.4">
      <c r="A704" s="24"/>
      <c r="B704" s="24"/>
      <c r="C704" s="24"/>
      <c r="P704" s="13"/>
    </row>
    <row r="705" spans="1:16" s="12" customFormat="1" ht="15" customHeight="1" x14ac:dyDescent="0.4">
      <c r="A705" s="24"/>
      <c r="B705" s="24"/>
      <c r="C705" s="24"/>
      <c r="P705" s="13"/>
    </row>
    <row r="706" spans="1:16" s="12" customFormat="1" ht="15" customHeight="1" x14ac:dyDescent="0.4">
      <c r="A706" s="24"/>
      <c r="B706" s="24"/>
      <c r="C706" s="24"/>
      <c r="P706" s="13"/>
    </row>
    <row r="707" spans="1:16" s="12" customFormat="1" ht="15" customHeight="1" x14ac:dyDescent="0.4">
      <c r="A707" s="24"/>
      <c r="B707" s="24"/>
      <c r="C707" s="24"/>
      <c r="P707" s="13"/>
    </row>
    <row r="708" spans="1:16" s="12" customFormat="1" ht="15" customHeight="1" x14ac:dyDescent="0.4">
      <c r="A708" s="24"/>
      <c r="B708" s="24"/>
      <c r="C708" s="24"/>
      <c r="P708" s="13"/>
    </row>
    <row r="709" spans="1:16" s="12" customFormat="1" ht="15" customHeight="1" x14ac:dyDescent="0.4">
      <c r="A709" s="24"/>
      <c r="B709" s="24"/>
      <c r="C709" s="24"/>
      <c r="P709" s="13"/>
    </row>
    <row r="710" spans="1:16" s="12" customFormat="1" ht="15" customHeight="1" x14ac:dyDescent="0.4">
      <c r="A710" s="24"/>
      <c r="B710" s="24"/>
      <c r="C710" s="24"/>
      <c r="P710" s="13"/>
    </row>
    <row r="711" spans="1:16" s="12" customFormat="1" ht="15" customHeight="1" x14ac:dyDescent="0.4">
      <c r="A711" s="24"/>
      <c r="B711" s="24"/>
      <c r="C711" s="24"/>
      <c r="P711" s="13"/>
    </row>
    <row r="712" spans="1:16" s="12" customFormat="1" ht="15" customHeight="1" x14ac:dyDescent="0.4">
      <c r="A712" s="24"/>
      <c r="B712" s="24"/>
      <c r="C712" s="24"/>
      <c r="P712" s="13"/>
    </row>
    <row r="713" spans="1:16" s="12" customFormat="1" ht="15" customHeight="1" x14ac:dyDescent="0.4">
      <c r="A713" s="24"/>
      <c r="B713" s="24"/>
      <c r="C713" s="24"/>
      <c r="P713" s="13"/>
    </row>
    <row r="714" spans="1:16" s="12" customFormat="1" ht="15" customHeight="1" x14ac:dyDescent="0.4">
      <c r="A714" s="24"/>
      <c r="B714" s="24"/>
      <c r="C714" s="24"/>
      <c r="P714" s="13"/>
    </row>
    <row r="715" spans="1:16" s="12" customFormat="1" ht="15" customHeight="1" x14ac:dyDescent="0.4">
      <c r="A715" s="24"/>
      <c r="B715" s="24"/>
      <c r="C715" s="24"/>
      <c r="P715" s="13"/>
    </row>
    <row r="716" spans="1:16" s="12" customFormat="1" ht="15" customHeight="1" x14ac:dyDescent="0.4">
      <c r="A716" s="24"/>
      <c r="B716" s="24"/>
      <c r="C716" s="24"/>
      <c r="P716" s="13"/>
    </row>
    <row r="717" spans="1:16" s="12" customFormat="1" ht="15" customHeight="1" x14ac:dyDescent="0.4">
      <c r="A717" s="24"/>
      <c r="B717" s="24"/>
      <c r="C717" s="24"/>
      <c r="P717" s="13"/>
    </row>
    <row r="718" spans="1:16" s="12" customFormat="1" ht="15" customHeight="1" x14ac:dyDescent="0.4">
      <c r="A718" s="24"/>
      <c r="B718" s="24"/>
      <c r="C718" s="24"/>
      <c r="P718" s="13"/>
    </row>
    <row r="719" spans="1:16" s="12" customFormat="1" ht="15" customHeight="1" x14ac:dyDescent="0.4">
      <c r="A719" s="24"/>
      <c r="B719" s="24"/>
      <c r="C719" s="24"/>
      <c r="P719" s="13"/>
    </row>
    <row r="720" spans="1:16" s="12" customFormat="1" ht="15" customHeight="1" x14ac:dyDescent="0.4">
      <c r="A720" s="24"/>
      <c r="B720" s="24"/>
      <c r="C720" s="24"/>
      <c r="P720" s="13"/>
    </row>
    <row r="721" spans="1:16" s="12" customFormat="1" ht="15" customHeight="1" x14ac:dyDescent="0.4">
      <c r="A721" s="24"/>
      <c r="B721" s="24"/>
      <c r="C721" s="24"/>
      <c r="P721" s="13"/>
    </row>
    <row r="722" spans="1:16" s="12" customFormat="1" ht="15" customHeight="1" x14ac:dyDescent="0.4">
      <c r="A722" s="24"/>
      <c r="B722" s="24"/>
      <c r="C722" s="24"/>
      <c r="P722" s="13"/>
    </row>
    <row r="723" spans="1:16" s="12" customFormat="1" ht="15" customHeight="1" x14ac:dyDescent="0.4">
      <c r="A723" s="24"/>
      <c r="B723" s="24"/>
      <c r="C723" s="24"/>
      <c r="P723" s="13"/>
    </row>
    <row r="724" spans="1:16" s="12" customFormat="1" ht="15" customHeight="1" x14ac:dyDescent="0.4">
      <c r="A724" s="24"/>
      <c r="B724" s="24"/>
      <c r="C724" s="24"/>
      <c r="P724" s="13"/>
    </row>
    <row r="725" spans="1:16" s="12" customFormat="1" ht="15" customHeight="1" x14ac:dyDescent="0.4">
      <c r="A725" s="24"/>
      <c r="B725" s="24"/>
      <c r="C725" s="24"/>
      <c r="P725" s="13"/>
    </row>
    <row r="726" spans="1:16" s="12" customFormat="1" ht="15" customHeight="1" x14ac:dyDescent="0.4">
      <c r="A726" s="24"/>
      <c r="B726" s="24"/>
      <c r="C726" s="24"/>
      <c r="P726" s="13"/>
    </row>
    <row r="727" spans="1:16" s="12" customFormat="1" ht="15" customHeight="1" x14ac:dyDescent="0.4">
      <c r="A727" s="24"/>
      <c r="B727" s="24"/>
      <c r="C727" s="24"/>
      <c r="P727" s="13"/>
    </row>
    <row r="728" spans="1:16" s="12" customFormat="1" ht="15" customHeight="1" x14ac:dyDescent="0.4">
      <c r="A728" s="24"/>
      <c r="B728" s="24"/>
      <c r="C728" s="24"/>
      <c r="P728" s="13"/>
    </row>
    <row r="729" spans="1:16" s="12" customFormat="1" ht="15" customHeight="1" x14ac:dyDescent="0.4">
      <c r="A729" s="24"/>
      <c r="B729" s="24"/>
      <c r="C729" s="24"/>
      <c r="P729" s="13"/>
    </row>
    <row r="730" spans="1:16" s="12" customFormat="1" ht="15" customHeight="1" x14ac:dyDescent="0.4">
      <c r="A730" s="24"/>
      <c r="B730" s="24"/>
      <c r="C730" s="24"/>
      <c r="P730" s="13"/>
    </row>
    <row r="731" spans="1:16" s="12" customFormat="1" ht="15" customHeight="1" x14ac:dyDescent="0.4">
      <c r="A731" s="24"/>
      <c r="B731" s="24"/>
      <c r="C731" s="24"/>
      <c r="P731" s="13"/>
    </row>
    <row r="732" spans="1:16" s="12" customFormat="1" ht="15" customHeight="1" x14ac:dyDescent="0.4">
      <c r="A732" s="24"/>
      <c r="B732" s="24"/>
      <c r="C732" s="24"/>
      <c r="P732" s="13"/>
    </row>
    <row r="733" spans="1:16" s="12" customFormat="1" ht="15" customHeight="1" x14ac:dyDescent="0.4">
      <c r="A733" s="24"/>
      <c r="B733" s="24"/>
      <c r="C733" s="24"/>
      <c r="P733" s="13"/>
    </row>
    <row r="734" spans="1:16" s="12" customFormat="1" ht="15" customHeight="1" x14ac:dyDescent="0.4">
      <c r="A734" s="24"/>
      <c r="B734" s="24"/>
      <c r="C734" s="24"/>
      <c r="P734" s="13"/>
    </row>
    <row r="735" spans="1:16" s="12" customFormat="1" ht="15" customHeight="1" x14ac:dyDescent="0.4">
      <c r="A735" s="24"/>
      <c r="B735" s="24"/>
      <c r="C735" s="24"/>
      <c r="P735" s="13"/>
    </row>
    <row r="736" spans="1:16" s="12" customFormat="1" ht="15" customHeight="1" x14ac:dyDescent="0.4">
      <c r="A736" s="24"/>
      <c r="B736" s="24"/>
      <c r="C736" s="24"/>
      <c r="P736" s="13"/>
    </row>
    <row r="737" spans="1:16" s="12" customFormat="1" ht="15" customHeight="1" x14ac:dyDescent="0.4">
      <c r="A737" s="24"/>
      <c r="B737" s="24"/>
      <c r="C737" s="24"/>
      <c r="P737" s="13"/>
    </row>
    <row r="738" spans="1:16" s="12" customFormat="1" ht="15" customHeight="1" x14ac:dyDescent="0.4">
      <c r="A738" s="24"/>
      <c r="B738" s="24"/>
      <c r="C738" s="24"/>
      <c r="P738" s="13"/>
    </row>
    <row r="739" spans="1:16" s="12" customFormat="1" ht="15" customHeight="1" x14ac:dyDescent="0.4">
      <c r="A739" s="24"/>
      <c r="B739" s="24"/>
      <c r="C739" s="24"/>
      <c r="P739" s="13"/>
    </row>
    <row r="740" spans="1:16" s="12" customFormat="1" ht="15" customHeight="1" x14ac:dyDescent="0.4">
      <c r="A740" s="24"/>
      <c r="B740" s="24"/>
      <c r="C740" s="24"/>
      <c r="P740" s="13"/>
    </row>
    <row r="741" spans="1:16" s="12" customFormat="1" ht="15" customHeight="1" x14ac:dyDescent="0.4">
      <c r="A741" s="24"/>
      <c r="B741" s="24"/>
      <c r="C741" s="24"/>
      <c r="P741" s="13"/>
    </row>
    <row r="742" spans="1:16" s="12" customFormat="1" ht="15" customHeight="1" x14ac:dyDescent="0.4">
      <c r="A742" s="24"/>
      <c r="B742" s="24"/>
      <c r="C742" s="24"/>
      <c r="P742" s="13"/>
    </row>
    <row r="743" spans="1:16" s="12" customFormat="1" ht="15" customHeight="1" x14ac:dyDescent="0.4">
      <c r="A743" s="24"/>
      <c r="B743" s="24"/>
      <c r="C743" s="24"/>
      <c r="P743" s="13"/>
    </row>
    <row r="744" spans="1:16" s="12" customFormat="1" ht="15" customHeight="1" x14ac:dyDescent="0.4">
      <c r="A744" s="24"/>
      <c r="B744" s="24"/>
      <c r="C744" s="24"/>
      <c r="P744" s="13"/>
    </row>
    <row r="745" spans="1:16" s="12" customFormat="1" ht="15" customHeight="1" x14ac:dyDescent="0.4">
      <c r="A745" s="24"/>
      <c r="B745" s="24"/>
      <c r="C745" s="24"/>
      <c r="P745" s="13"/>
    </row>
    <row r="746" spans="1:16" s="12" customFormat="1" ht="15" customHeight="1" x14ac:dyDescent="0.4">
      <c r="A746" s="24"/>
      <c r="B746" s="24"/>
      <c r="C746" s="24"/>
      <c r="P746" s="13"/>
    </row>
    <row r="747" spans="1:16" s="12" customFormat="1" ht="15" customHeight="1" x14ac:dyDescent="0.4">
      <c r="A747" s="24"/>
      <c r="B747" s="24"/>
      <c r="C747" s="24"/>
      <c r="P747" s="13"/>
    </row>
    <row r="748" spans="1:16" s="12" customFormat="1" ht="15" customHeight="1" x14ac:dyDescent="0.4">
      <c r="A748" s="24"/>
      <c r="B748" s="24"/>
      <c r="C748" s="24"/>
      <c r="P748" s="13"/>
    </row>
    <row r="749" spans="1:16" s="12" customFormat="1" ht="15" customHeight="1" x14ac:dyDescent="0.4">
      <c r="A749" s="24"/>
      <c r="B749" s="24"/>
      <c r="C749" s="24"/>
      <c r="P749" s="13"/>
    </row>
    <row r="750" spans="1:16" s="12" customFormat="1" ht="15" customHeight="1" x14ac:dyDescent="0.4">
      <c r="A750" s="24"/>
      <c r="B750" s="24"/>
      <c r="C750" s="24"/>
      <c r="P750" s="13"/>
    </row>
    <row r="751" spans="1:16" s="12" customFormat="1" ht="15" customHeight="1" x14ac:dyDescent="0.4">
      <c r="A751" s="24"/>
      <c r="B751" s="24"/>
      <c r="C751" s="24"/>
      <c r="P751" s="13"/>
    </row>
    <row r="752" spans="1:16" s="12" customFormat="1" ht="15" customHeight="1" x14ac:dyDescent="0.4">
      <c r="A752" s="24"/>
      <c r="B752" s="24"/>
      <c r="C752" s="24"/>
      <c r="P752" s="13"/>
    </row>
    <row r="753" spans="1:16" s="12" customFormat="1" ht="15" customHeight="1" x14ac:dyDescent="0.4">
      <c r="A753" s="24"/>
      <c r="B753" s="24"/>
      <c r="C753" s="24"/>
      <c r="P753" s="13"/>
    </row>
    <row r="754" spans="1:16" s="12" customFormat="1" ht="15" customHeight="1" x14ac:dyDescent="0.4">
      <c r="A754" s="24"/>
      <c r="B754" s="24"/>
      <c r="C754" s="24"/>
      <c r="P754" s="13"/>
    </row>
    <row r="755" spans="1:16" s="12" customFormat="1" ht="15" customHeight="1" x14ac:dyDescent="0.4">
      <c r="A755" s="24"/>
      <c r="B755" s="24"/>
      <c r="C755" s="24"/>
      <c r="P755" s="13"/>
    </row>
    <row r="756" spans="1:16" s="12" customFormat="1" ht="15" customHeight="1" x14ac:dyDescent="0.4">
      <c r="A756" s="24"/>
      <c r="B756" s="24"/>
      <c r="C756" s="24"/>
      <c r="P756" s="13"/>
    </row>
    <row r="757" spans="1:16" s="12" customFormat="1" ht="15" customHeight="1" x14ac:dyDescent="0.4">
      <c r="A757" s="24"/>
      <c r="B757" s="24"/>
      <c r="C757" s="24"/>
      <c r="P757" s="13"/>
    </row>
    <row r="758" spans="1:16" s="12" customFormat="1" ht="15" customHeight="1" x14ac:dyDescent="0.4">
      <c r="A758" s="24"/>
      <c r="B758" s="24"/>
      <c r="C758" s="24"/>
      <c r="P758" s="13"/>
    </row>
    <row r="759" spans="1:16" s="12" customFormat="1" ht="15" customHeight="1" x14ac:dyDescent="0.4">
      <c r="A759" s="24"/>
      <c r="B759" s="24"/>
      <c r="C759" s="24"/>
      <c r="P759" s="13"/>
    </row>
    <row r="760" spans="1:16" s="12" customFormat="1" ht="15" customHeight="1" x14ac:dyDescent="0.4">
      <c r="A760" s="24"/>
      <c r="B760" s="24"/>
      <c r="C760" s="24"/>
      <c r="P760" s="13"/>
    </row>
    <row r="761" spans="1:16" s="12" customFormat="1" ht="15" customHeight="1" x14ac:dyDescent="0.4">
      <c r="A761" s="24"/>
      <c r="B761" s="24"/>
      <c r="C761" s="24"/>
      <c r="P761" s="13"/>
    </row>
    <row r="762" spans="1:16" s="12" customFormat="1" ht="15" customHeight="1" x14ac:dyDescent="0.4">
      <c r="A762" s="24"/>
      <c r="B762" s="24"/>
      <c r="C762" s="24"/>
      <c r="P762" s="13"/>
    </row>
    <row r="763" spans="1:16" s="12" customFormat="1" ht="15" customHeight="1" x14ac:dyDescent="0.4">
      <c r="A763" s="24"/>
      <c r="B763" s="24"/>
      <c r="C763" s="24"/>
      <c r="P763" s="13"/>
    </row>
    <row r="764" spans="1:16" s="12" customFormat="1" ht="15" customHeight="1" x14ac:dyDescent="0.4">
      <c r="A764" s="24"/>
      <c r="B764" s="24"/>
      <c r="C764" s="24"/>
      <c r="P764" s="13"/>
    </row>
    <row r="765" spans="1:16" s="12" customFormat="1" ht="15" customHeight="1" x14ac:dyDescent="0.4">
      <c r="A765" s="24"/>
      <c r="B765" s="24"/>
      <c r="C765" s="24"/>
      <c r="P765" s="13"/>
    </row>
    <row r="766" spans="1:16" s="12" customFormat="1" ht="15" customHeight="1" x14ac:dyDescent="0.4">
      <c r="A766" s="24"/>
      <c r="B766" s="24"/>
      <c r="C766" s="24"/>
      <c r="P766" s="13"/>
    </row>
    <row r="767" spans="1:16" s="12" customFormat="1" ht="15" customHeight="1" x14ac:dyDescent="0.4">
      <c r="A767" s="24"/>
      <c r="B767" s="24"/>
      <c r="C767" s="24"/>
      <c r="P767" s="13"/>
    </row>
    <row r="768" spans="1:16" s="12" customFormat="1" ht="15" customHeight="1" x14ac:dyDescent="0.4">
      <c r="A768" s="24"/>
      <c r="B768" s="24"/>
      <c r="C768" s="24"/>
      <c r="P768" s="13"/>
    </row>
    <row r="769" spans="1:16" s="12" customFormat="1" ht="15" customHeight="1" x14ac:dyDescent="0.4">
      <c r="A769" s="24"/>
      <c r="B769" s="24"/>
      <c r="C769" s="24"/>
      <c r="P769" s="13"/>
    </row>
    <row r="770" spans="1:16" s="12" customFormat="1" ht="15" customHeight="1" x14ac:dyDescent="0.4">
      <c r="A770" s="24"/>
      <c r="B770" s="24"/>
      <c r="C770" s="24"/>
      <c r="P770" s="13"/>
    </row>
    <row r="771" spans="1:16" s="12" customFormat="1" ht="15" customHeight="1" x14ac:dyDescent="0.4">
      <c r="A771" s="24"/>
      <c r="B771" s="24"/>
      <c r="C771" s="24"/>
      <c r="P771" s="13"/>
    </row>
    <row r="772" spans="1:16" s="12" customFormat="1" ht="15" customHeight="1" x14ac:dyDescent="0.4">
      <c r="A772" s="24"/>
      <c r="B772" s="24"/>
      <c r="C772" s="24"/>
      <c r="P772" s="13"/>
    </row>
    <row r="773" spans="1:16" s="12" customFormat="1" ht="15" customHeight="1" x14ac:dyDescent="0.4">
      <c r="A773" s="24"/>
      <c r="B773" s="24"/>
      <c r="C773" s="24"/>
      <c r="P773" s="13"/>
    </row>
    <row r="774" spans="1:16" s="12" customFormat="1" ht="15" customHeight="1" x14ac:dyDescent="0.4">
      <c r="A774" s="24"/>
      <c r="B774" s="24"/>
      <c r="C774" s="24"/>
      <c r="P774" s="13"/>
    </row>
    <row r="775" spans="1:16" s="12" customFormat="1" ht="15" customHeight="1" x14ac:dyDescent="0.4">
      <c r="A775" s="24"/>
      <c r="B775" s="24"/>
      <c r="C775" s="24"/>
      <c r="P775" s="13"/>
    </row>
    <row r="776" spans="1:16" s="12" customFormat="1" ht="15" customHeight="1" x14ac:dyDescent="0.4">
      <c r="A776" s="24"/>
      <c r="B776" s="24"/>
      <c r="C776" s="24"/>
      <c r="P776" s="13"/>
    </row>
    <row r="777" spans="1:16" s="12" customFormat="1" ht="15" customHeight="1" x14ac:dyDescent="0.4">
      <c r="A777" s="24"/>
      <c r="B777" s="24"/>
      <c r="C777" s="24"/>
      <c r="P777" s="13"/>
    </row>
    <row r="778" spans="1:16" s="12" customFormat="1" ht="15" customHeight="1" x14ac:dyDescent="0.4">
      <c r="A778" s="24"/>
      <c r="B778" s="24"/>
      <c r="C778" s="24"/>
      <c r="P778" s="13"/>
    </row>
    <row r="779" spans="1:16" s="12" customFormat="1" ht="15" customHeight="1" x14ac:dyDescent="0.4">
      <c r="A779" s="24"/>
      <c r="B779" s="24"/>
      <c r="C779" s="24"/>
      <c r="P779" s="13"/>
    </row>
    <row r="780" spans="1:16" s="12" customFormat="1" ht="15" customHeight="1" x14ac:dyDescent="0.4">
      <c r="A780" s="24"/>
      <c r="B780" s="24"/>
      <c r="C780" s="24"/>
      <c r="P780" s="13"/>
    </row>
    <row r="781" spans="1:16" s="12" customFormat="1" ht="15" customHeight="1" x14ac:dyDescent="0.4">
      <c r="A781" s="24"/>
      <c r="B781" s="24"/>
      <c r="C781" s="24"/>
      <c r="P781" s="13"/>
    </row>
    <row r="782" spans="1:16" s="12" customFormat="1" ht="15" customHeight="1" x14ac:dyDescent="0.4">
      <c r="A782" s="24"/>
      <c r="B782" s="24"/>
      <c r="C782" s="24"/>
      <c r="P782" s="13"/>
    </row>
    <row r="783" spans="1:16" s="12" customFormat="1" ht="15" customHeight="1" x14ac:dyDescent="0.4">
      <c r="A783" s="24"/>
      <c r="B783" s="24"/>
      <c r="C783" s="24"/>
      <c r="P783" s="13"/>
    </row>
    <row r="784" spans="1:16" s="12" customFormat="1" ht="15" customHeight="1" x14ac:dyDescent="0.4">
      <c r="A784" s="24"/>
      <c r="B784" s="24"/>
      <c r="C784" s="24"/>
      <c r="P784" s="13"/>
    </row>
    <row r="785" spans="1:16" s="12" customFormat="1" ht="15" customHeight="1" x14ac:dyDescent="0.4">
      <c r="A785" s="24"/>
      <c r="B785" s="24"/>
      <c r="C785" s="24"/>
      <c r="P785" s="13"/>
    </row>
    <row r="786" spans="1:16" s="12" customFormat="1" ht="15" customHeight="1" x14ac:dyDescent="0.4">
      <c r="A786" s="24"/>
      <c r="B786" s="24"/>
      <c r="C786" s="24"/>
      <c r="P786" s="13"/>
    </row>
    <row r="787" spans="1:16" s="12" customFormat="1" ht="15" customHeight="1" x14ac:dyDescent="0.4">
      <c r="A787" s="24"/>
      <c r="B787" s="24"/>
      <c r="C787" s="24"/>
      <c r="P787" s="13"/>
    </row>
    <row r="788" spans="1:16" s="12" customFormat="1" ht="15" customHeight="1" x14ac:dyDescent="0.4">
      <c r="A788" s="24"/>
      <c r="B788" s="24"/>
      <c r="C788" s="24"/>
      <c r="P788" s="13"/>
    </row>
    <row r="789" spans="1:16" s="12" customFormat="1" ht="15" customHeight="1" x14ac:dyDescent="0.4">
      <c r="A789" s="24"/>
      <c r="B789" s="24"/>
      <c r="C789" s="24"/>
      <c r="P789" s="13"/>
    </row>
    <row r="790" spans="1:16" s="12" customFormat="1" ht="15" customHeight="1" x14ac:dyDescent="0.4">
      <c r="A790" s="24"/>
      <c r="B790" s="24"/>
      <c r="C790" s="24"/>
      <c r="P790" s="13"/>
    </row>
    <row r="791" spans="1:16" s="12" customFormat="1" ht="15" customHeight="1" x14ac:dyDescent="0.4">
      <c r="A791" s="24"/>
      <c r="B791" s="24"/>
      <c r="C791" s="24"/>
      <c r="P791" s="13"/>
    </row>
    <row r="792" spans="1:16" s="12" customFormat="1" ht="15" customHeight="1" x14ac:dyDescent="0.4">
      <c r="A792" s="24"/>
      <c r="B792" s="24"/>
      <c r="C792" s="24"/>
      <c r="P792" s="13"/>
    </row>
    <row r="793" spans="1:16" s="12" customFormat="1" ht="15" customHeight="1" x14ac:dyDescent="0.4">
      <c r="A793" s="24"/>
      <c r="B793" s="24"/>
      <c r="C793" s="24"/>
      <c r="P793" s="13"/>
    </row>
    <row r="794" spans="1:16" s="12" customFormat="1" ht="15" customHeight="1" x14ac:dyDescent="0.4">
      <c r="A794" s="24"/>
      <c r="B794" s="24"/>
      <c r="C794" s="24"/>
      <c r="P794" s="13"/>
    </row>
    <row r="795" spans="1:16" s="12" customFormat="1" ht="15" customHeight="1" x14ac:dyDescent="0.4">
      <c r="A795" s="24"/>
      <c r="B795" s="24"/>
      <c r="C795" s="24"/>
      <c r="P795" s="13"/>
    </row>
    <row r="796" spans="1:16" s="12" customFormat="1" ht="15" customHeight="1" x14ac:dyDescent="0.4">
      <c r="A796" s="24"/>
      <c r="B796" s="24"/>
      <c r="C796" s="24"/>
      <c r="P796" s="13"/>
    </row>
    <row r="797" spans="1:16" s="12" customFormat="1" ht="15" customHeight="1" x14ac:dyDescent="0.4">
      <c r="A797" s="24"/>
      <c r="B797" s="24"/>
      <c r="C797" s="24"/>
      <c r="P797" s="13"/>
    </row>
    <row r="798" spans="1:16" s="12" customFormat="1" ht="15" customHeight="1" x14ac:dyDescent="0.4">
      <c r="A798" s="24"/>
      <c r="B798" s="24"/>
      <c r="C798" s="24"/>
      <c r="P798" s="13"/>
    </row>
    <row r="799" spans="1:16" s="12" customFormat="1" ht="15" customHeight="1" x14ac:dyDescent="0.4">
      <c r="A799" s="24"/>
      <c r="B799" s="24"/>
      <c r="C799" s="24"/>
      <c r="P799" s="13"/>
    </row>
    <row r="800" spans="1:16" s="12" customFormat="1" ht="15" customHeight="1" x14ac:dyDescent="0.4">
      <c r="A800" s="24"/>
      <c r="B800" s="24"/>
      <c r="C800" s="24"/>
      <c r="P800" s="13"/>
    </row>
    <row r="801" spans="1:16" s="12" customFormat="1" ht="15" customHeight="1" x14ac:dyDescent="0.4">
      <c r="A801" s="24"/>
      <c r="B801" s="24"/>
      <c r="C801" s="24"/>
      <c r="P801" s="13"/>
    </row>
    <row r="802" spans="1:16" s="12" customFormat="1" ht="15" customHeight="1" x14ac:dyDescent="0.4">
      <c r="A802" s="24"/>
      <c r="B802" s="24"/>
      <c r="C802" s="24"/>
      <c r="P802" s="13"/>
    </row>
    <row r="803" spans="1:16" s="12" customFormat="1" ht="15" customHeight="1" x14ac:dyDescent="0.4">
      <c r="A803" s="24"/>
      <c r="B803" s="24"/>
      <c r="C803" s="24"/>
      <c r="P803" s="13"/>
    </row>
    <row r="804" spans="1:16" s="12" customFormat="1" ht="15" customHeight="1" x14ac:dyDescent="0.4">
      <c r="A804" s="24"/>
      <c r="B804" s="24"/>
      <c r="C804" s="24"/>
      <c r="P804" s="13"/>
    </row>
    <row r="805" spans="1:16" s="12" customFormat="1" ht="15" customHeight="1" x14ac:dyDescent="0.4">
      <c r="A805" s="24"/>
      <c r="B805" s="24"/>
      <c r="C805" s="24"/>
      <c r="P805" s="13"/>
    </row>
    <row r="806" spans="1:16" s="12" customFormat="1" ht="15" customHeight="1" x14ac:dyDescent="0.4">
      <c r="A806" s="24"/>
      <c r="B806" s="24"/>
      <c r="C806" s="24"/>
      <c r="P806" s="13"/>
    </row>
    <row r="807" spans="1:16" s="12" customFormat="1" ht="15" customHeight="1" x14ac:dyDescent="0.4">
      <c r="A807" s="24"/>
      <c r="B807" s="24"/>
      <c r="C807" s="24"/>
      <c r="P807" s="13"/>
    </row>
    <row r="808" spans="1:16" s="12" customFormat="1" ht="15" customHeight="1" x14ac:dyDescent="0.4">
      <c r="A808" s="24"/>
      <c r="B808" s="24"/>
      <c r="C808" s="24"/>
      <c r="P808" s="13"/>
    </row>
    <row r="809" spans="1:16" s="12" customFormat="1" ht="15" customHeight="1" x14ac:dyDescent="0.4">
      <c r="A809" s="24"/>
      <c r="B809" s="24"/>
      <c r="C809" s="24"/>
      <c r="P809" s="13"/>
    </row>
    <row r="810" spans="1:16" s="12" customFormat="1" ht="15" customHeight="1" x14ac:dyDescent="0.4">
      <c r="A810" s="24"/>
      <c r="B810" s="24"/>
      <c r="C810" s="24"/>
      <c r="P810" s="13"/>
    </row>
    <row r="811" spans="1:16" s="12" customFormat="1" ht="15" customHeight="1" x14ac:dyDescent="0.4">
      <c r="A811" s="24"/>
      <c r="B811" s="24"/>
      <c r="C811" s="24"/>
      <c r="P811" s="13"/>
    </row>
    <row r="812" spans="1:16" s="12" customFormat="1" ht="15" customHeight="1" x14ac:dyDescent="0.4">
      <c r="A812" s="24"/>
      <c r="B812" s="24"/>
      <c r="C812" s="24"/>
      <c r="P812" s="13"/>
    </row>
    <row r="813" spans="1:16" s="12" customFormat="1" ht="15" customHeight="1" x14ac:dyDescent="0.4">
      <c r="A813" s="24"/>
      <c r="B813" s="24"/>
      <c r="C813" s="24"/>
      <c r="P813" s="13"/>
    </row>
    <row r="814" spans="1:16" s="12" customFormat="1" ht="15" customHeight="1" x14ac:dyDescent="0.4">
      <c r="A814" s="24"/>
      <c r="B814" s="24"/>
      <c r="C814" s="24"/>
      <c r="P814" s="13"/>
    </row>
    <row r="815" spans="1:16" s="12" customFormat="1" ht="15" customHeight="1" x14ac:dyDescent="0.4">
      <c r="A815" s="24"/>
      <c r="B815" s="24"/>
      <c r="C815" s="24"/>
      <c r="P815" s="13"/>
    </row>
    <row r="816" spans="1:16" s="12" customFormat="1" ht="15" customHeight="1" x14ac:dyDescent="0.4">
      <c r="A816" s="24"/>
      <c r="B816" s="24"/>
      <c r="C816" s="24"/>
      <c r="P816" s="13"/>
    </row>
    <row r="817" spans="1:16" s="12" customFormat="1" ht="15" customHeight="1" x14ac:dyDescent="0.4">
      <c r="A817" s="24"/>
      <c r="B817" s="24"/>
      <c r="C817" s="24"/>
      <c r="P817" s="13"/>
    </row>
    <row r="818" spans="1:16" s="12" customFormat="1" ht="15" customHeight="1" x14ac:dyDescent="0.4">
      <c r="A818" s="24"/>
      <c r="B818" s="24"/>
      <c r="C818" s="24"/>
      <c r="P818" s="13"/>
    </row>
    <row r="819" spans="1:16" s="12" customFormat="1" ht="15" customHeight="1" x14ac:dyDescent="0.4">
      <c r="A819" s="24"/>
      <c r="B819" s="24"/>
      <c r="C819" s="24"/>
      <c r="P819" s="13"/>
    </row>
    <row r="820" spans="1:16" s="12" customFormat="1" ht="15" customHeight="1" x14ac:dyDescent="0.4">
      <c r="A820" s="24"/>
      <c r="B820" s="24"/>
      <c r="C820" s="24"/>
      <c r="P820" s="13"/>
    </row>
    <row r="821" spans="1:16" s="12" customFormat="1" ht="15" customHeight="1" x14ac:dyDescent="0.4">
      <c r="A821" s="24"/>
      <c r="B821" s="24"/>
      <c r="C821" s="24"/>
      <c r="P821" s="13"/>
    </row>
    <row r="822" spans="1:16" s="12" customFormat="1" ht="15" customHeight="1" x14ac:dyDescent="0.4">
      <c r="A822" s="24"/>
      <c r="B822" s="24"/>
      <c r="C822" s="24"/>
      <c r="P822" s="13"/>
    </row>
    <row r="823" spans="1:16" s="12" customFormat="1" ht="15" customHeight="1" x14ac:dyDescent="0.4">
      <c r="A823" s="24"/>
      <c r="B823" s="24"/>
      <c r="C823" s="24"/>
      <c r="P823" s="13"/>
    </row>
    <row r="824" spans="1:16" s="12" customFormat="1" ht="15" customHeight="1" x14ac:dyDescent="0.4">
      <c r="A824" s="24"/>
      <c r="B824" s="24"/>
      <c r="C824" s="24"/>
      <c r="P824" s="13"/>
    </row>
    <row r="825" spans="1:16" s="12" customFormat="1" ht="15" customHeight="1" x14ac:dyDescent="0.4">
      <c r="A825" s="24"/>
      <c r="B825" s="24"/>
      <c r="C825" s="24"/>
      <c r="P825" s="13"/>
    </row>
    <row r="826" spans="1:16" s="12" customFormat="1" ht="15" customHeight="1" x14ac:dyDescent="0.4">
      <c r="A826" s="24"/>
      <c r="B826" s="24"/>
      <c r="C826" s="24"/>
      <c r="P826" s="13"/>
    </row>
    <row r="827" spans="1:16" s="12" customFormat="1" ht="15" customHeight="1" x14ac:dyDescent="0.4">
      <c r="A827" s="24"/>
      <c r="B827" s="24"/>
      <c r="C827" s="24"/>
      <c r="P827" s="13"/>
    </row>
    <row r="828" spans="1:16" s="12" customFormat="1" ht="15" customHeight="1" x14ac:dyDescent="0.4">
      <c r="A828" s="24"/>
      <c r="B828" s="24"/>
      <c r="C828" s="24"/>
      <c r="P828" s="13"/>
    </row>
    <row r="829" spans="1:16" s="12" customFormat="1" ht="15" customHeight="1" x14ac:dyDescent="0.4">
      <c r="A829" s="24"/>
      <c r="B829" s="24"/>
      <c r="C829" s="24"/>
      <c r="P829" s="13"/>
    </row>
    <row r="830" spans="1:16" s="12" customFormat="1" ht="15" customHeight="1" x14ac:dyDescent="0.4">
      <c r="A830" s="24"/>
      <c r="B830" s="24"/>
      <c r="C830" s="24"/>
      <c r="P830" s="13"/>
    </row>
    <row r="831" spans="1:16" s="12" customFormat="1" ht="15" customHeight="1" x14ac:dyDescent="0.4">
      <c r="A831" s="24"/>
      <c r="B831" s="24"/>
      <c r="C831" s="24"/>
      <c r="P831" s="13"/>
    </row>
    <row r="832" spans="1:16" s="12" customFormat="1" ht="15" customHeight="1" x14ac:dyDescent="0.4">
      <c r="A832" s="24"/>
      <c r="B832" s="24"/>
      <c r="C832" s="24"/>
      <c r="P832" s="13"/>
    </row>
    <row r="833" spans="1:16" s="12" customFormat="1" ht="15" customHeight="1" x14ac:dyDescent="0.4">
      <c r="A833" s="24"/>
      <c r="B833" s="24"/>
      <c r="C833" s="24"/>
      <c r="P833" s="13"/>
    </row>
    <row r="834" spans="1:16" s="12" customFormat="1" ht="15" customHeight="1" x14ac:dyDescent="0.4">
      <c r="A834" s="24"/>
      <c r="B834" s="24"/>
      <c r="C834" s="24"/>
      <c r="P834" s="13"/>
    </row>
    <row r="835" spans="1:16" s="12" customFormat="1" ht="15" customHeight="1" x14ac:dyDescent="0.4">
      <c r="A835" s="24"/>
      <c r="B835" s="24"/>
      <c r="C835" s="24"/>
      <c r="P835" s="13"/>
    </row>
    <row r="836" spans="1:16" s="12" customFormat="1" ht="15" customHeight="1" x14ac:dyDescent="0.4">
      <c r="A836" s="24"/>
      <c r="B836" s="24"/>
      <c r="C836" s="24"/>
      <c r="P836" s="13"/>
    </row>
    <row r="837" spans="1:16" s="12" customFormat="1" ht="15" customHeight="1" x14ac:dyDescent="0.4">
      <c r="A837" s="24"/>
      <c r="B837" s="24"/>
      <c r="C837" s="24"/>
      <c r="P837" s="13"/>
    </row>
    <row r="838" spans="1:16" s="12" customFormat="1" ht="15" customHeight="1" x14ac:dyDescent="0.4">
      <c r="A838" s="24"/>
      <c r="B838" s="24"/>
      <c r="C838" s="24"/>
      <c r="P838" s="13"/>
    </row>
    <row r="839" spans="1:16" s="12" customFormat="1" ht="15" customHeight="1" x14ac:dyDescent="0.4">
      <c r="A839" s="24"/>
      <c r="B839" s="24"/>
      <c r="C839" s="24"/>
      <c r="P839" s="13"/>
    </row>
    <row r="840" spans="1:16" s="12" customFormat="1" ht="15" customHeight="1" x14ac:dyDescent="0.4">
      <c r="A840" s="24"/>
      <c r="B840" s="24"/>
      <c r="C840" s="24"/>
      <c r="P840" s="13"/>
    </row>
    <row r="841" spans="1:16" s="12" customFormat="1" ht="15" customHeight="1" x14ac:dyDescent="0.4">
      <c r="A841" s="24"/>
      <c r="B841" s="24"/>
      <c r="C841" s="24"/>
      <c r="P841" s="13"/>
    </row>
    <row r="842" spans="1:16" s="12" customFormat="1" ht="15" customHeight="1" x14ac:dyDescent="0.4">
      <c r="A842" s="24"/>
      <c r="B842" s="24"/>
      <c r="C842" s="24"/>
      <c r="P842" s="13"/>
    </row>
    <row r="843" spans="1:16" s="12" customFormat="1" ht="15" customHeight="1" x14ac:dyDescent="0.4">
      <c r="A843" s="24"/>
      <c r="B843" s="24"/>
      <c r="C843" s="24"/>
      <c r="P843" s="13"/>
    </row>
    <row r="844" spans="1:16" s="12" customFormat="1" ht="15" customHeight="1" x14ac:dyDescent="0.4">
      <c r="A844" s="24"/>
      <c r="B844" s="24"/>
      <c r="C844" s="24"/>
      <c r="P844" s="13"/>
    </row>
    <row r="845" spans="1:16" s="12" customFormat="1" ht="15" customHeight="1" x14ac:dyDescent="0.4">
      <c r="A845" s="24"/>
      <c r="B845" s="24"/>
      <c r="C845" s="24"/>
      <c r="P845" s="13"/>
    </row>
    <row r="846" spans="1:16" s="12" customFormat="1" ht="15" customHeight="1" x14ac:dyDescent="0.4">
      <c r="A846" s="24"/>
      <c r="B846" s="24"/>
      <c r="C846" s="24"/>
      <c r="P846" s="13"/>
    </row>
    <row r="847" spans="1:16" s="12" customFormat="1" ht="15" customHeight="1" x14ac:dyDescent="0.4">
      <c r="A847" s="24"/>
      <c r="B847" s="24"/>
      <c r="C847" s="24"/>
      <c r="P847" s="13"/>
    </row>
    <row r="848" spans="1:16" s="12" customFormat="1" ht="15" customHeight="1" x14ac:dyDescent="0.4">
      <c r="A848" s="24"/>
      <c r="B848" s="24"/>
      <c r="C848" s="24"/>
      <c r="P848" s="13"/>
    </row>
    <row r="849" spans="1:16" s="12" customFormat="1" ht="15" customHeight="1" x14ac:dyDescent="0.4">
      <c r="A849" s="24"/>
      <c r="B849" s="24"/>
      <c r="C849" s="24"/>
      <c r="P849" s="13"/>
    </row>
    <row r="850" spans="1:16" s="12" customFormat="1" ht="15" customHeight="1" x14ac:dyDescent="0.4">
      <c r="A850" s="24"/>
      <c r="B850" s="24"/>
      <c r="C850" s="24"/>
      <c r="P850" s="13"/>
    </row>
    <row r="851" spans="1:16" s="12" customFormat="1" ht="15" customHeight="1" x14ac:dyDescent="0.4">
      <c r="A851" s="24"/>
      <c r="B851" s="24"/>
      <c r="C851" s="24"/>
      <c r="P851" s="13"/>
    </row>
    <row r="852" spans="1:16" s="12" customFormat="1" ht="15" customHeight="1" x14ac:dyDescent="0.4">
      <c r="A852" s="24"/>
      <c r="B852" s="24"/>
      <c r="C852" s="24"/>
      <c r="P852" s="13"/>
    </row>
    <row r="853" spans="1:16" s="12" customFormat="1" ht="15" customHeight="1" x14ac:dyDescent="0.4">
      <c r="A853" s="24"/>
      <c r="B853" s="24"/>
      <c r="C853" s="24"/>
      <c r="P853" s="13"/>
    </row>
    <row r="854" spans="1:16" s="12" customFormat="1" ht="15" customHeight="1" x14ac:dyDescent="0.4">
      <c r="A854" s="24"/>
      <c r="B854" s="24"/>
      <c r="C854" s="24"/>
      <c r="P854" s="13"/>
    </row>
    <row r="855" spans="1:16" s="12" customFormat="1" ht="15" customHeight="1" x14ac:dyDescent="0.4">
      <c r="A855" s="24"/>
      <c r="B855" s="24"/>
      <c r="C855" s="24"/>
      <c r="P855" s="13"/>
    </row>
    <row r="856" spans="1:16" s="12" customFormat="1" ht="15" customHeight="1" x14ac:dyDescent="0.4">
      <c r="A856" s="24"/>
      <c r="B856" s="24"/>
      <c r="C856" s="24"/>
      <c r="P856" s="13"/>
    </row>
    <row r="857" spans="1:16" s="12" customFormat="1" ht="15" customHeight="1" x14ac:dyDescent="0.4">
      <c r="A857" s="24"/>
      <c r="B857" s="24"/>
      <c r="C857" s="24"/>
      <c r="P857" s="13"/>
    </row>
    <row r="858" spans="1:16" s="12" customFormat="1" ht="15" customHeight="1" x14ac:dyDescent="0.4">
      <c r="A858" s="24"/>
      <c r="B858" s="24"/>
      <c r="C858" s="24"/>
      <c r="P858" s="13"/>
    </row>
    <row r="859" spans="1:16" s="12" customFormat="1" ht="15" customHeight="1" x14ac:dyDescent="0.4">
      <c r="A859" s="24"/>
      <c r="B859" s="24"/>
      <c r="C859" s="24"/>
      <c r="P859" s="13"/>
    </row>
    <row r="860" spans="1:16" s="12" customFormat="1" ht="15" customHeight="1" x14ac:dyDescent="0.4">
      <c r="A860" s="24"/>
      <c r="B860" s="24"/>
      <c r="C860" s="24"/>
      <c r="P860" s="13"/>
    </row>
    <row r="861" spans="1:16" s="12" customFormat="1" ht="15" customHeight="1" x14ac:dyDescent="0.4">
      <c r="A861" s="24"/>
      <c r="B861" s="24"/>
      <c r="C861" s="24"/>
      <c r="P861" s="13"/>
    </row>
    <row r="862" spans="1:16" s="12" customFormat="1" ht="15" customHeight="1" x14ac:dyDescent="0.4">
      <c r="A862" s="24"/>
      <c r="B862" s="24"/>
      <c r="C862" s="24"/>
      <c r="P862" s="13"/>
    </row>
    <row r="863" spans="1:16" s="12" customFormat="1" ht="15" customHeight="1" x14ac:dyDescent="0.4">
      <c r="A863" s="24"/>
      <c r="B863" s="24"/>
      <c r="C863" s="24"/>
      <c r="P863" s="13"/>
    </row>
    <row r="864" spans="1:16" s="12" customFormat="1" ht="15" customHeight="1" x14ac:dyDescent="0.4">
      <c r="A864" s="24"/>
      <c r="B864" s="24"/>
      <c r="C864" s="24"/>
      <c r="P864" s="13"/>
    </row>
    <row r="865" spans="1:16" s="12" customFormat="1" ht="15" customHeight="1" x14ac:dyDescent="0.4">
      <c r="A865" s="24"/>
      <c r="B865" s="24"/>
      <c r="C865" s="24"/>
      <c r="P865" s="13"/>
    </row>
    <row r="866" spans="1:16" s="12" customFormat="1" ht="15" customHeight="1" x14ac:dyDescent="0.4">
      <c r="A866" s="24"/>
      <c r="B866" s="24"/>
      <c r="C866" s="24"/>
      <c r="P866" s="13"/>
    </row>
    <row r="867" spans="1:16" s="12" customFormat="1" ht="15" customHeight="1" x14ac:dyDescent="0.4">
      <c r="A867" s="24"/>
      <c r="B867" s="24"/>
      <c r="C867" s="24"/>
      <c r="P867" s="13"/>
    </row>
    <row r="868" spans="1:16" s="12" customFormat="1" ht="15" customHeight="1" x14ac:dyDescent="0.4">
      <c r="A868" s="24"/>
      <c r="B868" s="24"/>
      <c r="C868" s="24"/>
      <c r="P868" s="13"/>
    </row>
    <row r="869" spans="1:16" s="12" customFormat="1" ht="15" customHeight="1" x14ac:dyDescent="0.4">
      <c r="A869" s="24"/>
      <c r="B869" s="24"/>
      <c r="C869" s="24"/>
      <c r="P869" s="13"/>
    </row>
    <row r="870" spans="1:16" s="12" customFormat="1" ht="15" customHeight="1" x14ac:dyDescent="0.4">
      <c r="A870" s="24"/>
      <c r="B870" s="24"/>
      <c r="C870" s="24"/>
      <c r="P870" s="13"/>
    </row>
    <row r="871" spans="1:16" s="12" customFormat="1" ht="15" customHeight="1" x14ac:dyDescent="0.4">
      <c r="A871" s="24"/>
      <c r="B871" s="24"/>
      <c r="C871" s="24"/>
      <c r="P871" s="13"/>
    </row>
    <row r="872" spans="1:16" s="12" customFormat="1" ht="15" customHeight="1" x14ac:dyDescent="0.4">
      <c r="A872" s="24"/>
      <c r="B872" s="24"/>
      <c r="C872" s="24"/>
      <c r="P872" s="13"/>
    </row>
    <row r="873" spans="1:16" s="12" customFormat="1" ht="15" customHeight="1" x14ac:dyDescent="0.4">
      <c r="A873" s="24"/>
      <c r="B873" s="24"/>
      <c r="C873" s="24"/>
      <c r="P873" s="13"/>
    </row>
    <row r="874" spans="1:16" s="12" customFormat="1" ht="15" customHeight="1" x14ac:dyDescent="0.4">
      <c r="A874" s="24"/>
      <c r="B874" s="24"/>
      <c r="C874" s="24"/>
      <c r="P874" s="13"/>
    </row>
    <row r="875" spans="1:16" s="12" customFormat="1" ht="15" customHeight="1" x14ac:dyDescent="0.4">
      <c r="A875" s="24"/>
      <c r="B875" s="24"/>
      <c r="C875" s="24"/>
      <c r="P875" s="13"/>
    </row>
    <row r="876" spans="1:16" s="12" customFormat="1" ht="15" customHeight="1" x14ac:dyDescent="0.4">
      <c r="A876" s="24"/>
      <c r="B876" s="24"/>
      <c r="C876" s="24"/>
      <c r="P876" s="13"/>
    </row>
    <row r="877" spans="1:16" s="12" customFormat="1" ht="15" customHeight="1" x14ac:dyDescent="0.4">
      <c r="A877" s="24"/>
      <c r="B877" s="24"/>
      <c r="C877" s="24"/>
      <c r="P877" s="13"/>
    </row>
    <row r="878" spans="1:16" s="12" customFormat="1" ht="15" customHeight="1" x14ac:dyDescent="0.4">
      <c r="A878" s="24"/>
      <c r="B878" s="24"/>
      <c r="C878" s="24"/>
      <c r="P878" s="13"/>
    </row>
    <row r="879" spans="1:16" s="12" customFormat="1" ht="15" customHeight="1" x14ac:dyDescent="0.4">
      <c r="A879" s="24"/>
      <c r="B879" s="24"/>
      <c r="C879" s="24"/>
      <c r="P879" s="13"/>
    </row>
    <row r="880" spans="1:16" s="12" customFormat="1" ht="15" customHeight="1" x14ac:dyDescent="0.4">
      <c r="A880" s="24"/>
      <c r="B880" s="24"/>
      <c r="C880" s="24"/>
      <c r="P880" s="13"/>
    </row>
    <row r="881" spans="1:16" s="12" customFormat="1" ht="15" customHeight="1" x14ac:dyDescent="0.4">
      <c r="A881" s="24"/>
      <c r="B881" s="24"/>
      <c r="C881" s="24"/>
      <c r="P881" s="13"/>
    </row>
    <row r="882" spans="1:16" s="12" customFormat="1" ht="15" customHeight="1" x14ac:dyDescent="0.4">
      <c r="A882" s="24"/>
      <c r="B882" s="24"/>
      <c r="C882" s="24"/>
      <c r="P882" s="13"/>
    </row>
    <row r="883" spans="1:16" s="12" customFormat="1" ht="15" customHeight="1" x14ac:dyDescent="0.4">
      <c r="A883" s="24"/>
      <c r="B883" s="24"/>
      <c r="C883" s="24"/>
      <c r="P883" s="13"/>
    </row>
    <row r="884" spans="1:16" s="12" customFormat="1" ht="15" customHeight="1" x14ac:dyDescent="0.4">
      <c r="A884" s="24"/>
      <c r="B884" s="24"/>
      <c r="C884" s="24"/>
      <c r="P884" s="13"/>
    </row>
    <row r="885" spans="1:16" s="12" customFormat="1" ht="15" customHeight="1" x14ac:dyDescent="0.4">
      <c r="A885" s="24"/>
      <c r="B885" s="24"/>
      <c r="C885" s="24"/>
      <c r="P885" s="13"/>
    </row>
    <row r="886" spans="1:16" s="12" customFormat="1" ht="15" customHeight="1" x14ac:dyDescent="0.4">
      <c r="A886" s="24"/>
      <c r="B886" s="24"/>
      <c r="C886" s="24"/>
      <c r="P886" s="13"/>
    </row>
    <row r="887" spans="1:16" s="12" customFormat="1" ht="15" customHeight="1" x14ac:dyDescent="0.4">
      <c r="A887" s="24"/>
      <c r="B887" s="24"/>
      <c r="C887" s="24"/>
      <c r="P887" s="13"/>
    </row>
    <row r="888" spans="1:16" s="12" customFormat="1" ht="15" customHeight="1" x14ac:dyDescent="0.4">
      <c r="A888" s="24"/>
      <c r="B888" s="24"/>
      <c r="C888" s="24"/>
      <c r="P888" s="13"/>
    </row>
    <row r="889" spans="1:16" s="12" customFormat="1" ht="15" customHeight="1" x14ac:dyDescent="0.4">
      <c r="A889" s="24"/>
      <c r="B889" s="24"/>
      <c r="C889" s="24"/>
      <c r="P889" s="13"/>
    </row>
    <row r="890" spans="1:16" s="12" customFormat="1" ht="15" customHeight="1" x14ac:dyDescent="0.4">
      <c r="A890" s="24"/>
      <c r="B890" s="24"/>
      <c r="C890" s="24"/>
      <c r="P890" s="13"/>
    </row>
    <row r="891" spans="1:16" s="12" customFormat="1" ht="15" customHeight="1" x14ac:dyDescent="0.4">
      <c r="A891" s="24"/>
      <c r="B891" s="24"/>
      <c r="C891" s="24"/>
      <c r="P891" s="13"/>
    </row>
    <row r="892" spans="1:16" s="12" customFormat="1" ht="15" customHeight="1" x14ac:dyDescent="0.4">
      <c r="A892" s="24"/>
      <c r="B892" s="24"/>
      <c r="C892" s="24"/>
      <c r="P892" s="13"/>
    </row>
    <row r="893" spans="1:16" s="12" customFormat="1" ht="15" customHeight="1" x14ac:dyDescent="0.4">
      <c r="A893" s="24"/>
      <c r="B893" s="24"/>
      <c r="C893" s="24"/>
      <c r="P893" s="13"/>
    </row>
    <row r="894" spans="1:16" s="12" customFormat="1" ht="15" customHeight="1" x14ac:dyDescent="0.4">
      <c r="A894" s="24"/>
      <c r="B894" s="24"/>
      <c r="C894" s="24"/>
      <c r="P894" s="13"/>
    </row>
    <row r="895" spans="1:16" s="12" customFormat="1" ht="15" customHeight="1" x14ac:dyDescent="0.4">
      <c r="A895" s="24"/>
      <c r="B895" s="24"/>
      <c r="C895" s="24"/>
      <c r="P895" s="13"/>
    </row>
    <row r="896" spans="1:16" s="12" customFormat="1" ht="15" customHeight="1" x14ac:dyDescent="0.4">
      <c r="A896" s="24"/>
      <c r="B896" s="24"/>
      <c r="C896" s="24"/>
      <c r="P896" s="13"/>
    </row>
    <row r="897" spans="1:16" s="12" customFormat="1" ht="15" customHeight="1" x14ac:dyDescent="0.4">
      <c r="A897" s="24"/>
      <c r="B897" s="24"/>
      <c r="C897" s="24"/>
      <c r="P897" s="13"/>
    </row>
    <row r="898" spans="1:16" s="12" customFormat="1" ht="15" customHeight="1" x14ac:dyDescent="0.4">
      <c r="A898" s="24"/>
      <c r="B898" s="24"/>
      <c r="C898" s="24"/>
      <c r="P898" s="13"/>
    </row>
    <row r="899" spans="1:16" s="12" customFormat="1" ht="15" customHeight="1" x14ac:dyDescent="0.4">
      <c r="A899" s="24"/>
      <c r="B899" s="24"/>
      <c r="C899" s="24"/>
      <c r="P899" s="13"/>
    </row>
    <row r="900" spans="1:16" s="12" customFormat="1" ht="15" customHeight="1" x14ac:dyDescent="0.4">
      <c r="A900" s="24"/>
      <c r="B900" s="24"/>
      <c r="C900" s="24"/>
      <c r="P900" s="13"/>
    </row>
    <row r="901" spans="1:16" s="12" customFormat="1" ht="15" customHeight="1" x14ac:dyDescent="0.4">
      <c r="A901" s="24"/>
      <c r="B901" s="24"/>
      <c r="C901" s="24"/>
      <c r="P901" s="13"/>
    </row>
    <row r="902" spans="1:16" s="12" customFormat="1" ht="15" customHeight="1" x14ac:dyDescent="0.4">
      <c r="A902" s="24"/>
      <c r="B902" s="24"/>
      <c r="C902" s="24"/>
      <c r="P902" s="13"/>
    </row>
    <row r="903" spans="1:16" s="12" customFormat="1" ht="15" customHeight="1" x14ac:dyDescent="0.4">
      <c r="A903" s="24"/>
      <c r="B903" s="24"/>
      <c r="C903" s="24"/>
      <c r="P903" s="13"/>
    </row>
    <row r="904" spans="1:16" s="12" customFormat="1" ht="15" customHeight="1" x14ac:dyDescent="0.4">
      <c r="A904" s="24"/>
      <c r="B904" s="24"/>
      <c r="C904" s="24"/>
      <c r="P904" s="13"/>
    </row>
    <row r="905" spans="1:16" s="12" customFormat="1" ht="15" customHeight="1" x14ac:dyDescent="0.4">
      <c r="A905" s="24"/>
      <c r="B905" s="24"/>
      <c r="C905" s="24"/>
      <c r="P905" s="13"/>
    </row>
    <row r="906" spans="1:16" s="12" customFormat="1" ht="15" customHeight="1" x14ac:dyDescent="0.4">
      <c r="A906" s="24"/>
      <c r="B906" s="24"/>
      <c r="C906" s="24"/>
      <c r="P906" s="13"/>
    </row>
    <row r="907" spans="1:16" s="12" customFormat="1" ht="15" customHeight="1" x14ac:dyDescent="0.4">
      <c r="A907" s="24"/>
      <c r="B907" s="24"/>
      <c r="C907" s="24"/>
      <c r="P907" s="13"/>
    </row>
    <row r="908" spans="1:16" s="12" customFormat="1" ht="15" customHeight="1" x14ac:dyDescent="0.4">
      <c r="A908" s="24"/>
      <c r="B908" s="24"/>
      <c r="C908" s="24"/>
      <c r="P908" s="13"/>
    </row>
    <row r="909" spans="1:16" s="12" customFormat="1" ht="15" customHeight="1" x14ac:dyDescent="0.4">
      <c r="A909" s="24"/>
      <c r="B909" s="24"/>
      <c r="C909" s="24"/>
      <c r="P909" s="13"/>
    </row>
    <row r="910" spans="1:16" s="12" customFormat="1" ht="15" customHeight="1" x14ac:dyDescent="0.4">
      <c r="A910" s="24"/>
      <c r="B910" s="24"/>
      <c r="C910" s="24"/>
      <c r="P910" s="13"/>
    </row>
    <row r="911" spans="1:16" s="12" customFormat="1" ht="15" customHeight="1" x14ac:dyDescent="0.4">
      <c r="A911" s="24"/>
      <c r="B911" s="24"/>
      <c r="C911" s="24"/>
      <c r="P911" s="13"/>
    </row>
    <row r="912" spans="1:16" s="12" customFormat="1" ht="15" customHeight="1" x14ac:dyDescent="0.4">
      <c r="A912" s="24"/>
      <c r="B912" s="24"/>
      <c r="C912" s="24"/>
      <c r="P912" s="13"/>
    </row>
    <row r="913" spans="1:16" s="12" customFormat="1" ht="15" customHeight="1" x14ac:dyDescent="0.4">
      <c r="A913" s="24"/>
      <c r="B913" s="24"/>
      <c r="C913" s="24"/>
      <c r="P913" s="13"/>
    </row>
    <row r="914" spans="1:16" s="12" customFormat="1" ht="15" customHeight="1" x14ac:dyDescent="0.4">
      <c r="A914" s="24"/>
      <c r="B914" s="24"/>
      <c r="C914" s="24"/>
      <c r="P914" s="13"/>
    </row>
    <row r="915" spans="1:16" s="12" customFormat="1" ht="15" customHeight="1" x14ac:dyDescent="0.4">
      <c r="A915" s="24"/>
      <c r="B915" s="24"/>
      <c r="C915" s="24"/>
      <c r="P915" s="13"/>
    </row>
    <row r="916" spans="1:16" s="12" customFormat="1" ht="15" customHeight="1" x14ac:dyDescent="0.4">
      <c r="A916" s="24"/>
      <c r="B916" s="24"/>
      <c r="C916" s="24"/>
      <c r="P916" s="13"/>
    </row>
    <row r="917" spans="1:16" s="12" customFormat="1" ht="15" customHeight="1" x14ac:dyDescent="0.4">
      <c r="A917" s="24"/>
      <c r="B917" s="24"/>
      <c r="C917" s="24"/>
      <c r="P917" s="13"/>
    </row>
    <row r="918" spans="1:16" s="12" customFormat="1" ht="15" customHeight="1" x14ac:dyDescent="0.4">
      <c r="A918" s="24"/>
      <c r="B918" s="24"/>
      <c r="C918" s="24"/>
      <c r="P918" s="13"/>
    </row>
    <row r="919" spans="1:16" s="12" customFormat="1" ht="15" customHeight="1" x14ac:dyDescent="0.4">
      <c r="A919" s="24"/>
      <c r="B919" s="24"/>
      <c r="C919" s="24"/>
      <c r="P919" s="13"/>
    </row>
    <row r="920" spans="1:16" s="12" customFormat="1" ht="15" customHeight="1" x14ac:dyDescent="0.4">
      <c r="A920" s="24"/>
      <c r="B920" s="24"/>
      <c r="C920" s="24"/>
      <c r="P920" s="13"/>
    </row>
    <row r="921" spans="1:16" s="12" customFormat="1" ht="15" customHeight="1" x14ac:dyDescent="0.4">
      <c r="A921" s="24"/>
      <c r="B921" s="24"/>
      <c r="C921" s="24"/>
      <c r="P921" s="13"/>
    </row>
    <row r="922" spans="1:16" s="12" customFormat="1" ht="15" customHeight="1" x14ac:dyDescent="0.4">
      <c r="A922" s="24"/>
      <c r="B922" s="24"/>
      <c r="C922" s="24"/>
      <c r="P922" s="13"/>
    </row>
    <row r="923" spans="1:16" s="12" customFormat="1" ht="15" customHeight="1" x14ac:dyDescent="0.4">
      <c r="A923" s="24"/>
      <c r="B923" s="24"/>
      <c r="C923" s="24"/>
      <c r="P923" s="13"/>
    </row>
    <row r="924" spans="1:16" s="12" customFormat="1" ht="15" customHeight="1" x14ac:dyDescent="0.4">
      <c r="A924" s="24"/>
      <c r="B924" s="24"/>
      <c r="C924" s="24"/>
      <c r="P924" s="13"/>
    </row>
    <row r="925" spans="1:16" s="12" customFormat="1" ht="15" customHeight="1" x14ac:dyDescent="0.4">
      <c r="A925" s="24"/>
      <c r="B925" s="24"/>
      <c r="C925" s="24"/>
      <c r="P925" s="13"/>
    </row>
    <row r="926" spans="1:16" s="12" customFormat="1" ht="15" customHeight="1" x14ac:dyDescent="0.4">
      <c r="A926" s="24"/>
      <c r="B926" s="24"/>
      <c r="C926" s="24"/>
      <c r="P926" s="13"/>
    </row>
    <row r="927" spans="1:16" s="12" customFormat="1" ht="15" customHeight="1" x14ac:dyDescent="0.4">
      <c r="A927" s="24"/>
      <c r="B927" s="24"/>
      <c r="C927" s="24"/>
      <c r="P927" s="13"/>
    </row>
    <row r="928" spans="1:16" s="12" customFormat="1" ht="15" customHeight="1" x14ac:dyDescent="0.4">
      <c r="A928" s="24"/>
      <c r="B928" s="24"/>
      <c r="C928" s="24"/>
      <c r="P928" s="13"/>
    </row>
    <row r="929" spans="1:16" s="12" customFormat="1" ht="15" customHeight="1" x14ac:dyDescent="0.4">
      <c r="A929" s="24"/>
      <c r="B929" s="24"/>
      <c r="C929" s="24"/>
      <c r="P929" s="13"/>
    </row>
    <row r="930" spans="1:16" s="12" customFormat="1" ht="15" customHeight="1" x14ac:dyDescent="0.4">
      <c r="A930" s="24"/>
      <c r="B930" s="24"/>
      <c r="C930" s="24"/>
      <c r="P930" s="13"/>
    </row>
    <row r="931" spans="1:16" s="12" customFormat="1" ht="15" customHeight="1" x14ac:dyDescent="0.4">
      <c r="A931" s="24"/>
      <c r="B931" s="24"/>
      <c r="C931" s="24"/>
      <c r="P931" s="13"/>
    </row>
    <row r="932" spans="1:16" s="12" customFormat="1" ht="15" customHeight="1" x14ac:dyDescent="0.4">
      <c r="A932" s="24"/>
      <c r="B932" s="24"/>
      <c r="C932" s="24"/>
      <c r="P932" s="13"/>
    </row>
    <row r="933" spans="1:16" s="12" customFormat="1" ht="15" customHeight="1" x14ac:dyDescent="0.4">
      <c r="A933" s="24"/>
      <c r="B933" s="24"/>
      <c r="C933" s="24"/>
      <c r="P933" s="13"/>
    </row>
    <row r="934" spans="1:16" s="12" customFormat="1" ht="15" customHeight="1" x14ac:dyDescent="0.4">
      <c r="A934" s="24"/>
      <c r="B934" s="24"/>
      <c r="C934" s="24"/>
      <c r="P934" s="13"/>
    </row>
    <row r="935" spans="1:16" s="12" customFormat="1" ht="15" customHeight="1" x14ac:dyDescent="0.4">
      <c r="A935" s="24"/>
      <c r="B935" s="24"/>
      <c r="C935" s="24"/>
      <c r="P935" s="13"/>
    </row>
    <row r="936" spans="1:16" s="12" customFormat="1" ht="15" customHeight="1" x14ac:dyDescent="0.4">
      <c r="A936" s="24"/>
      <c r="B936" s="24"/>
      <c r="C936" s="24"/>
      <c r="P936" s="13"/>
    </row>
    <row r="937" spans="1:16" s="12" customFormat="1" ht="15" customHeight="1" x14ac:dyDescent="0.4">
      <c r="A937" s="24"/>
      <c r="B937" s="24"/>
      <c r="C937" s="24"/>
      <c r="P937" s="13"/>
    </row>
    <row r="938" spans="1:16" s="12" customFormat="1" ht="15" customHeight="1" x14ac:dyDescent="0.4">
      <c r="A938" s="24"/>
      <c r="B938" s="24"/>
      <c r="C938" s="24"/>
      <c r="P938" s="13"/>
    </row>
    <row r="939" spans="1:16" s="12" customFormat="1" ht="15" customHeight="1" x14ac:dyDescent="0.4">
      <c r="A939" s="24"/>
      <c r="B939" s="24"/>
      <c r="C939" s="24"/>
      <c r="P939" s="13"/>
    </row>
    <row r="940" spans="1:16" s="12" customFormat="1" ht="15" customHeight="1" x14ac:dyDescent="0.4">
      <c r="A940" s="24"/>
      <c r="B940" s="24"/>
      <c r="C940" s="24"/>
      <c r="P940" s="13"/>
    </row>
    <row r="941" spans="1:16" s="12" customFormat="1" ht="15" customHeight="1" x14ac:dyDescent="0.4">
      <c r="A941" s="24"/>
      <c r="B941" s="24"/>
      <c r="C941" s="24"/>
      <c r="P941" s="13"/>
    </row>
    <row r="942" spans="1:16" s="12" customFormat="1" ht="15" customHeight="1" x14ac:dyDescent="0.4">
      <c r="A942" s="24"/>
      <c r="B942" s="24"/>
      <c r="C942" s="24"/>
      <c r="P942" s="13"/>
    </row>
    <row r="943" spans="1:16" s="12" customFormat="1" ht="15" customHeight="1" x14ac:dyDescent="0.4">
      <c r="A943" s="24"/>
      <c r="B943" s="24"/>
      <c r="C943" s="24"/>
      <c r="P943" s="13"/>
    </row>
    <row r="944" spans="1:16" s="12" customFormat="1" ht="15" customHeight="1" x14ac:dyDescent="0.4">
      <c r="A944" s="24"/>
      <c r="B944" s="24"/>
      <c r="C944" s="24"/>
      <c r="P944" s="13"/>
    </row>
    <row r="945" spans="1:16" s="12" customFormat="1" ht="15" customHeight="1" x14ac:dyDescent="0.4">
      <c r="A945" s="24"/>
      <c r="B945" s="24"/>
      <c r="C945" s="24"/>
      <c r="P945" s="13"/>
    </row>
    <row r="946" spans="1:16" s="12" customFormat="1" ht="15" customHeight="1" x14ac:dyDescent="0.4">
      <c r="A946" s="24"/>
      <c r="B946" s="24"/>
      <c r="C946" s="24"/>
      <c r="P946" s="13"/>
    </row>
    <row r="947" spans="1:16" s="12" customFormat="1" ht="15" customHeight="1" x14ac:dyDescent="0.4">
      <c r="A947" s="24"/>
      <c r="B947" s="24"/>
      <c r="C947" s="24"/>
      <c r="P947" s="13"/>
    </row>
    <row r="948" spans="1:16" s="12" customFormat="1" ht="15" customHeight="1" x14ac:dyDescent="0.4">
      <c r="A948" s="24"/>
      <c r="B948" s="24"/>
      <c r="C948" s="24"/>
      <c r="P948" s="13"/>
    </row>
    <row r="949" spans="1:16" s="12" customFormat="1" ht="15" customHeight="1" x14ac:dyDescent="0.4">
      <c r="A949" s="24"/>
      <c r="B949" s="24"/>
      <c r="C949" s="24"/>
      <c r="P949" s="13"/>
    </row>
    <row r="950" spans="1:16" s="12" customFormat="1" ht="15" customHeight="1" x14ac:dyDescent="0.4">
      <c r="A950" s="24"/>
      <c r="B950" s="24"/>
      <c r="C950" s="24"/>
      <c r="P950" s="13"/>
    </row>
    <row r="951" spans="1:16" s="12" customFormat="1" ht="15" customHeight="1" x14ac:dyDescent="0.4">
      <c r="A951" s="24"/>
      <c r="B951" s="24"/>
      <c r="C951" s="24"/>
      <c r="P951" s="13"/>
    </row>
    <row r="952" spans="1:16" s="12" customFormat="1" ht="15" customHeight="1" x14ac:dyDescent="0.4">
      <c r="A952" s="24"/>
      <c r="B952" s="24"/>
      <c r="C952" s="24"/>
      <c r="P952" s="13"/>
    </row>
    <row r="953" spans="1:16" s="12" customFormat="1" ht="15" customHeight="1" x14ac:dyDescent="0.4">
      <c r="A953" s="24"/>
      <c r="B953" s="24"/>
      <c r="C953" s="24"/>
      <c r="P953" s="13"/>
    </row>
    <row r="954" spans="1:16" s="12" customFormat="1" ht="15" customHeight="1" x14ac:dyDescent="0.4">
      <c r="A954" s="24"/>
      <c r="B954" s="24"/>
      <c r="C954" s="24"/>
      <c r="P954" s="13"/>
    </row>
    <row r="955" spans="1:16" s="12" customFormat="1" ht="15" customHeight="1" x14ac:dyDescent="0.4">
      <c r="A955" s="24"/>
      <c r="B955" s="24"/>
      <c r="C955" s="24"/>
      <c r="P955" s="13"/>
    </row>
    <row r="956" spans="1:16" s="12" customFormat="1" ht="15" customHeight="1" x14ac:dyDescent="0.4">
      <c r="A956" s="24"/>
      <c r="B956" s="24"/>
      <c r="C956" s="24"/>
      <c r="P956" s="13"/>
    </row>
    <row r="957" spans="1:16" s="12" customFormat="1" ht="15" customHeight="1" x14ac:dyDescent="0.4">
      <c r="A957" s="24"/>
      <c r="B957" s="24"/>
      <c r="C957" s="24"/>
      <c r="P957" s="13"/>
    </row>
    <row r="958" spans="1:16" s="12" customFormat="1" ht="15" customHeight="1" x14ac:dyDescent="0.4">
      <c r="A958" s="24"/>
      <c r="B958" s="24"/>
      <c r="C958" s="24"/>
      <c r="P958" s="13"/>
    </row>
    <row r="959" spans="1:16" s="12" customFormat="1" ht="15" customHeight="1" x14ac:dyDescent="0.4">
      <c r="A959" s="24"/>
      <c r="B959" s="24"/>
      <c r="C959" s="24"/>
      <c r="P959" s="13"/>
    </row>
    <row r="960" spans="1:16" s="12" customFormat="1" ht="15" customHeight="1" x14ac:dyDescent="0.4">
      <c r="A960" s="24"/>
      <c r="B960" s="24"/>
      <c r="C960" s="24"/>
      <c r="P960" s="13"/>
    </row>
    <row r="961" spans="1:16" s="12" customFormat="1" ht="15" customHeight="1" x14ac:dyDescent="0.4">
      <c r="A961" s="24"/>
      <c r="B961" s="24"/>
      <c r="C961" s="24"/>
      <c r="P961" s="13"/>
    </row>
    <row r="962" spans="1:16" s="12" customFormat="1" ht="15" customHeight="1" x14ac:dyDescent="0.4">
      <c r="A962" s="24"/>
      <c r="B962" s="24"/>
      <c r="C962" s="24"/>
      <c r="P962" s="13"/>
    </row>
    <row r="963" spans="1:16" s="12" customFormat="1" ht="15" customHeight="1" x14ac:dyDescent="0.4">
      <c r="A963" s="24"/>
      <c r="B963" s="24"/>
      <c r="C963" s="24"/>
      <c r="P963" s="13"/>
    </row>
    <row r="964" spans="1:16" s="12" customFormat="1" ht="15" customHeight="1" x14ac:dyDescent="0.4">
      <c r="A964" s="24"/>
      <c r="B964" s="24"/>
      <c r="C964" s="24"/>
      <c r="P964" s="13"/>
    </row>
    <row r="965" spans="1:16" s="12" customFormat="1" ht="15" customHeight="1" x14ac:dyDescent="0.4">
      <c r="A965" s="24"/>
      <c r="B965" s="24"/>
      <c r="C965" s="24"/>
      <c r="P965" s="13"/>
    </row>
    <row r="966" spans="1:16" s="12" customFormat="1" ht="15" customHeight="1" x14ac:dyDescent="0.4">
      <c r="A966" s="24"/>
      <c r="B966" s="24"/>
      <c r="C966" s="24"/>
      <c r="P966" s="13"/>
    </row>
    <row r="967" spans="1:16" s="12" customFormat="1" ht="15" customHeight="1" x14ac:dyDescent="0.4">
      <c r="A967" s="24"/>
      <c r="B967" s="24"/>
      <c r="C967" s="24"/>
      <c r="P967" s="13"/>
    </row>
    <row r="968" spans="1:16" s="12" customFormat="1" ht="15" customHeight="1" x14ac:dyDescent="0.4">
      <c r="A968" s="24"/>
      <c r="B968" s="24"/>
      <c r="C968" s="24"/>
      <c r="P968" s="13"/>
    </row>
    <row r="969" spans="1:16" s="12" customFormat="1" ht="15" customHeight="1" x14ac:dyDescent="0.4">
      <c r="A969" s="24"/>
      <c r="B969" s="24"/>
      <c r="C969" s="24"/>
      <c r="P969" s="13"/>
    </row>
    <row r="970" spans="1:16" s="12" customFormat="1" ht="15" customHeight="1" x14ac:dyDescent="0.4">
      <c r="A970" s="24"/>
      <c r="B970" s="24"/>
      <c r="C970" s="24"/>
      <c r="P970" s="13"/>
    </row>
    <row r="971" spans="1:16" s="12" customFormat="1" ht="15" customHeight="1" x14ac:dyDescent="0.4">
      <c r="A971" s="24"/>
      <c r="B971" s="24"/>
      <c r="C971" s="24"/>
      <c r="P971" s="13"/>
    </row>
    <row r="972" spans="1:16" s="12" customFormat="1" ht="15" customHeight="1" x14ac:dyDescent="0.4">
      <c r="A972" s="24"/>
      <c r="B972" s="24"/>
      <c r="C972" s="24"/>
      <c r="P972" s="13"/>
    </row>
    <row r="973" spans="1:16" s="12" customFormat="1" ht="15" customHeight="1" x14ac:dyDescent="0.4">
      <c r="A973" s="24"/>
      <c r="B973" s="24"/>
      <c r="C973" s="24"/>
      <c r="P973" s="13"/>
    </row>
    <row r="974" spans="1:16" s="12" customFormat="1" ht="15" customHeight="1" x14ac:dyDescent="0.4">
      <c r="A974" s="24"/>
      <c r="B974" s="24"/>
      <c r="C974" s="24"/>
      <c r="P974" s="13"/>
    </row>
    <row r="975" spans="1:16" s="12" customFormat="1" ht="15" customHeight="1" x14ac:dyDescent="0.4">
      <c r="A975" s="24"/>
      <c r="B975" s="24"/>
      <c r="C975" s="24"/>
      <c r="P975" s="13"/>
    </row>
    <row r="976" spans="1:16" s="12" customFormat="1" ht="15" customHeight="1" x14ac:dyDescent="0.4">
      <c r="A976" s="24"/>
      <c r="B976" s="24"/>
      <c r="C976" s="24"/>
      <c r="P976" s="13"/>
    </row>
    <row r="977" spans="1:16" s="12" customFormat="1" ht="15" customHeight="1" x14ac:dyDescent="0.4">
      <c r="A977" s="24"/>
      <c r="B977" s="24"/>
      <c r="C977" s="24"/>
      <c r="P977" s="13"/>
    </row>
    <row r="978" spans="1:16" s="12" customFormat="1" ht="15" customHeight="1" x14ac:dyDescent="0.4">
      <c r="A978" s="24"/>
      <c r="B978" s="24"/>
      <c r="C978" s="24"/>
      <c r="P978" s="13"/>
    </row>
    <row r="979" spans="1:16" s="12" customFormat="1" ht="15" customHeight="1" x14ac:dyDescent="0.4">
      <c r="A979" s="24"/>
      <c r="B979" s="24"/>
      <c r="C979" s="24"/>
      <c r="P979" s="13"/>
    </row>
    <row r="980" spans="1:16" s="12" customFormat="1" ht="15" customHeight="1" x14ac:dyDescent="0.4">
      <c r="A980" s="24"/>
      <c r="B980" s="24"/>
      <c r="C980" s="24"/>
      <c r="P980" s="13"/>
    </row>
    <row r="981" spans="1:16" s="12" customFormat="1" ht="15" customHeight="1" x14ac:dyDescent="0.4">
      <c r="A981" s="24"/>
      <c r="B981" s="24"/>
      <c r="C981" s="24"/>
      <c r="P981" s="13"/>
    </row>
    <row r="982" spans="1:16" s="12" customFormat="1" ht="15" customHeight="1" x14ac:dyDescent="0.4">
      <c r="A982" s="24"/>
      <c r="B982" s="24"/>
      <c r="C982" s="24"/>
      <c r="P982" s="13"/>
    </row>
    <row r="983" spans="1:16" s="12" customFormat="1" ht="15" customHeight="1" x14ac:dyDescent="0.4">
      <c r="A983" s="24"/>
      <c r="B983" s="24"/>
      <c r="C983" s="24"/>
      <c r="P983" s="13"/>
    </row>
    <row r="984" spans="1:16" s="12" customFormat="1" ht="15" customHeight="1" x14ac:dyDescent="0.4">
      <c r="A984" s="24"/>
      <c r="B984" s="24"/>
      <c r="C984" s="24"/>
      <c r="P984" s="13"/>
    </row>
    <row r="985" spans="1:16" s="12" customFormat="1" ht="15" customHeight="1" x14ac:dyDescent="0.4">
      <c r="A985" s="24"/>
      <c r="B985" s="24"/>
      <c r="C985" s="24"/>
      <c r="P985" s="13"/>
    </row>
    <row r="986" spans="1:16" s="12" customFormat="1" ht="15" customHeight="1" x14ac:dyDescent="0.4">
      <c r="A986" s="24"/>
      <c r="B986" s="24"/>
      <c r="C986" s="24"/>
      <c r="P986" s="13"/>
    </row>
    <row r="987" spans="1:16" s="12" customFormat="1" ht="15" customHeight="1" x14ac:dyDescent="0.4">
      <c r="A987" s="24"/>
      <c r="B987" s="24"/>
      <c r="C987" s="24"/>
      <c r="P987" s="13"/>
    </row>
    <row r="988" spans="1:16" s="12" customFormat="1" ht="15" customHeight="1" x14ac:dyDescent="0.4">
      <c r="A988" s="24"/>
      <c r="B988" s="24"/>
      <c r="C988" s="24"/>
      <c r="P988" s="13"/>
    </row>
    <row r="989" spans="1:16" s="12" customFormat="1" ht="15" customHeight="1" x14ac:dyDescent="0.4">
      <c r="A989" s="24"/>
      <c r="B989" s="24"/>
      <c r="C989" s="24"/>
      <c r="P989" s="13"/>
    </row>
    <row r="990" spans="1:16" s="12" customFormat="1" ht="15" customHeight="1" x14ac:dyDescent="0.4">
      <c r="A990" s="24"/>
      <c r="B990" s="24"/>
      <c r="C990" s="24"/>
      <c r="P990" s="13"/>
    </row>
    <row r="991" spans="1:16" s="12" customFormat="1" ht="15" customHeight="1" x14ac:dyDescent="0.4">
      <c r="A991" s="24"/>
      <c r="B991" s="24"/>
      <c r="C991" s="24"/>
      <c r="P991" s="13"/>
    </row>
    <row r="992" spans="1:16" s="12" customFormat="1" ht="15" customHeight="1" x14ac:dyDescent="0.4">
      <c r="A992" s="24"/>
      <c r="B992" s="24"/>
      <c r="C992" s="24"/>
      <c r="P992" s="13"/>
    </row>
    <row r="993" spans="1:16" s="12" customFormat="1" ht="15" customHeight="1" x14ac:dyDescent="0.4">
      <c r="A993" s="24"/>
      <c r="B993" s="24"/>
      <c r="C993" s="24"/>
      <c r="P993" s="13"/>
    </row>
    <row r="994" spans="1:16" s="12" customFormat="1" ht="15" customHeight="1" x14ac:dyDescent="0.4">
      <c r="A994" s="24"/>
      <c r="B994" s="24"/>
      <c r="C994" s="24"/>
      <c r="P994" s="13"/>
    </row>
    <row r="995" spans="1:16" s="12" customFormat="1" ht="15" customHeight="1" x14ac:dyDescent="0.4">
      <c r="A995" s="24"/>
      <c r="B995" s="24"/>
      <c r="C995" s="24"/>
      <c r="P995" s="13"/>
    </row>
    <row r="996" spans="1:16" s="12" customFormat="1" ht="15" customHeight="1" x14ac:dyDescent="0.4">
      <c r="A996" s="24"/>
      <c r="B996" s="24"/>
      <c r="C996" s="24"/>
      <c r="P996" s="13"/>
    </row>
    <row r="997" spans="1:16" s="12" customFormat="1" ht="15" customHeight="1" x14ac:dyDescent="0.4">
      <c r="A997" s="24"/>
      <c r="B997" s="24"/>
      <c r="C997" s="24"/>
      <c r="P997" s="13"/>
    </row>
    <row r="998" spans="1:16" s="12" customFormat="1" ht="15" customHeight="1" x14ac:dyDescent="0.4">
      <c r="A998" s="24"/>
      <c r="B998" s="24"/>
      <c r="C998" s="24"/>
      <c r="P998" s="13"/>
    </row>
    <row r="999" spans="1:16" s="12" customFormat="1" ht="15" customHeight="1" x14ac:dyDescent="0.4">
      <c r="A999" s="24"/>
      <c r="B999" s="24"/>
      <c r="C999" s="24"/>
      <c r="P999" s="13"/>
    </row>
    <row r="1000" spans="1:16" s="12" customFormat="1" ht="15" customHeight="1" x14ac:dyDescent="0.4">
      <c r="A1000" s="24"/>
      <c r="B1000" s="24"/>
      <c r="C1000" s="24"/>
      <c r="P1000" s="13"/>
    </row>
    <row r="1001" spans="1:16" s="12" customFormat="1" ht="15" customHeight="1" x14ac:dyDescent="0.4">
      <c r="A1001" s="24"/>
      <c r="B1001" s="24"/>
      <c r="C1001" s="24"/>
      <c r="P1001" s="13"/>
    </row>
    <row r="1002" spans="1:16" s="12" customFormat="1" ht="15" customHeight="1" x14ac:dyDescent="0.4">
      <c r="A1002" s="24"/>
      <c r="B1002" s="24"/>
      <c r="C1002" s="24"/>
      <c r="P1002" s="13"/>
    </row>
    <row r="1003" spans="1:16" s="12" customFormat="1" ht="15" customHeight="1" x14ac:dyDescent="0.4">
      <c r="A1003" s="24"/>
      <c r="B1003" s="24"/>
      <c r="C1003" s="24"/>
      <c r="P1003" s="13"/>
    </row>
    <row r="1004" spans="1:16" s="12" customFormat="1" ht="15" customHeight="1" x14ac:dyDescent="0.4">
      <c r="A1004" s="24"/>
      <c r="B1004" s="24"/>
      <c r="C1004" s="24"/>
      <c r="P1004" s="13"/>
    </row>
    <row r="1005" spans="1:16" s="12" customFormat="1" ht="15" customHeight="1" x14ac:dyDescent="0.4">
      <c r="A1005" s="24"/>
      <c r="B1005" s="24"/>
      <c r="C1005" s="24"/>
      <c r="P1005" s="13"/>
    </row>
    <row r="1006" spans="1:16" s="12" customFormat="1" ht="15" customHeight="1" x14ac:dyDescent="0.4">
      <c r="A1006" s="24"/>
      <c r="B1006" s="24"/>
      <c r="C1006" s="24"/>
      <c r="P1006" s="13"/>
    </row>
    <row r="1007" spans="1:16" s="12" customFormat="1" ht="15" customHeight="1" x14ac:dyDescent="0.4">
      <c r="A1007" s="24"/>
      <c r="B1007" s="24"/>
      <c r="C1007" s="24"/>
      <c r="P1007" s="13"/>
    </row>
    <row r="1008" spans="1:16" s="12" customFormat="1" ht="15" customHeight="1" x14ac:dyDescent="0.4">
      <c r="A1008" s="24"/>
      <c r="B1008" s="24"/>
      <c r="C1008" s="24"/>
      <c r="P1008" s="13"/>
    </row>
    <row r="1009" spans="1:16" s="12" customFormat="1" ht="15" customHeight="1" x14ac:dyDescent="0.4">
      <c r="A1009" s="24"/>
      <c r="B1009" s="24"/>
      <c r="C1009" s="24"/>
      <c r="P1009" s="13"/>
    </row>
    <row r="1010" spans="1:16" s="12" customFormat="1" ht="15" customHeight="1" x14ac:dyDescent="0.4">
      <c r="A1010" s="24"/>
      <c r="B1010" s="24"/>
      <c r="C1010" s="24"/>
      <c r="P1010" s="13"/>
    </row>
    <row r="1011" spans="1:16" s="12" customFormat="1" ht="15" customHeight="1" x14ac:dyDescent="0.4">
      <c r="A1011" s="24"/>
      <c r="B1011" s="24"/>
      <c r="C1011" s="24"/>
      <c r="P1011" s="13"/>
    </row>
    <row r="1012" spans="1:16" s="12" customFormat="1" ht="15" customHeight="1" x14ac:dyDescent="0.4">
      <c r="A1012" s="24"/>
      <c r="B1012" s="24"/>
      <c r="C1012" s="24"/>
      <c r="P1012" s="13"/>
    </row>
    <row r="1013" spans="1:16" s="12" customFormat="1" ht="15" customHeight="1" x14ac:dyDescent="0.4">
      <c r="A1013" s="24"/>
      <c r="B1013" s="24"/>
      <c r="C1013" s="24"/>
      <c r="P1013" s="13"/>
    </row>
    <row r="1014" spans="1:16" s="12" customFormat="1" ht="15" customHeight="1" x14ac:dyDescent="0.4">
      <c r="A1014" s="24"/>
      <c r="B1014" s="24"/>
      <c r="C1014" s="24"/>
      <c r="P1014" s="13"/>
    </row>
    <row r="1015" spans="1:16" s="12" customFormat="1" ht="15" customHeight="1" x14ac:dyDescent="0.4">
      <c r="A1015" s="24"/>
      <c r="B1015" s="24"/>
      <c r="C1015" s="24"/>
      <c r="P1015" s="13"/>
    </row>
    <row r="1016" spans="1:16" s="12" customFormat="1" ht="15" customHeight="1" x14ac:dyDescent="0.4">
      <c r="A1016" s="24"/>
      <c r="B1016" s="24"/>
      <c r="C1016" s="24"/>
      <c r="P1016" s="13"/>
    </row>
    <row r="1017" spans="1:16" s="12" customFormat="1" ht="15" customHeight="1" x14ac:dyDescent="0.4">
      <c r="A1017" s="24"/>
      <c r="B1017" s="24"/>
      <c r="C1017" s="24"/>
      <c r="P1017" s="13"/>
    </row>
    <row r="1018" spans="1:16" s="12" customFormat="1" ht="15" customHeight="1" x14ac:dyDescent="0.4">
      <c r="A1018" s="24"/>
      <c r="B1018" s="24"/>
      <c r="C1018" s="24"/>
      <c r="P1018" s="13"/>
    </row>
    <row r="1019" spans="1:16" s="12" customFormat="1" ht="15" customHeight="1" x14ac:dyDescent="0.4">
      <c r="A1019" s="24"/>
      <c r="B1019" s="24"/>
      <c r="C1019" s="24"/>
      <c r="P1019" s="13"/>
    </row>
    <row r="1020" spans="1:16" s="12" customFormat="1" ht="15" customHeight="1" x14ac:dyDescent="0.4">
      <c r="A1020" s="24"/>
      <c r="B1020" s="24"/>
      <c r="C1020" s="24"/>
      <c r="P1020" s="13"/>
    </row>
    <row r="1021" spans="1:16" s="12" customFormat="1" ht="15" customHeight="1" x14ac:dyDescent="0.4">
      <c r="A1021" s="24"/>
      <c r="B1021" s="24"/>
      <c r="C1021" s="24"/>
      <c r="P1021" s="13"/>
    </row>
    <row r="1022" spans="1:16" s="12" customFormat="1" ht="15" customHeight="1" x14ac:dyDescent="0.4">
      <c r="A1022" s="24"/>
      <c r="B1022" s="24"/>
      <c r="C1022" s="24"/>
      <c r="P1022" s="13"/>
    </row>
    <row r="1023" spans="1:16" s="12" customFormat="1" ht="15" customHeight="1" x14ac:dyDescent="0.4">
      <c r="A1023" s="24"/>
      <c r="B1023" s="24"/>
      <c r="C1023" s="24"/>
      <c r="P1023" s="13"/>
    </row>
    <row r="1024" spans="1:16" s="12" customFormat="1" ht="15" customHeight="1" x14ac:dyDescent="0.4">
      <c r="A1024" s="24"/>
      <c r="B1024" s="24"/>
      <c r="C1024" s="24"/>
      <c r="P1024" s="13"/>
    </row>
    <row r="1025" spans="1:16" s="12" customFormat="1" ht="15" customHeight="1" x14ac:dyDescent="0.4">
      <c r="A1025" s="24"/>
      <c r="B1025" s="24"/>
      <c r="C1025" s="24"/>
      <c r="P1025" s="13"/>
    </row>
    <row r="1026" spans="1:16" s="12" customFormat="1" ht="15" customHeight="1" x14ac:dyDescent="0.4">
      <c r="A1026" s="24"/>
      <c r="B1026" s="24"/>
      <c r="C1026" s="24"/>
      <c r="P1026" s="13"/>
    </row>
    <row r="1027" spans="1:16" s="12" customFormat="1" ht="15" customHeight="1" x14ac:dyDescent="0.4">
      <c r="A1027" s="24"/>
      <c r="B1027" s="24"/>
      <c r="C1027" s="24"/>
      <c r="P1027" s="13"/>
    </row>
    <row r="1028" spans="1:16" s="12" customFormat="1" ht="15" customHeight="1" x14ac:dyDescent="0.4">
      <c r="A1028" s="24"/>
      <c r="B1028" s="24"/>
      <c r="C1028" s="24"/>
      <c r="P1028" s="13"/>
    </row>
    <row r="1029" spans="1:16" s="12" customFormat="1" ht="15" customHeight="1" x14ac:dyDescent="0.4">
      <c r="A1029" s="24"/>
      <c r="B1029" s="24"/>
      <c r="C1029" s="24"/>
      <c r="P1029" s="13"/>
    </row>
    <row r="1030" spans="1:16" s="12" customFormat="1" ht="15" customHeight="1" x14ac:dyDescent="0.4">
      <c r="A1030" s="24"/>
      <c r="B1030" s="24"/>
      <c r="C1030" s="24"/>
      <c r="P1030" s="13"/>
    </row>
    <row r="1031" spans="1:16" s="12" customFormat="1" ht="15" customHeight="1" x14ac:dyDescent="0.4">
      <c r="A1031" s="24"/>
      <c r="B1031" s="24"/>
      <c r="C1031" s="24"/>
      <c r="P1031" s="13"/>
    </row>
    <row r="1032" spans="1:16" s="12" customFormat="1" ht="15" customHeight="1" x14ac:dyDescent="0.4">
      <c r="A1032" s="24"/>
      <c r="B1032" s="24"/>
      <c r="C1032" s="24"/>
      <c r="P1032" s="13"/>
    </row>
    <row r="1033" spans="1:16" s="12" customFormat="1" ht="15" customHeight="1" x14ac:dyDescent="0.4">
      <c r="A1033" s="24"/>
      <c r="B1033" s="24"/>
      <c r="C1033" s="24"/>
      <c r="P1033" s="13"/>
    </row>
    <row r="1034" spans="1:16" s="12" customFormat="1" ht="15" customHeight="1" x14ac:dyDescent="0.4">
      <c r="A1034" s="24"/>
      <c r="B1034" s="24"/>
      <c r="C1034" s="24"/>
      <c r="P1034" s="13"/>
    </row>
    <row r="1035" spans="1:16" s="12" customFormat="1" ht="15" customHeight="1" x14ac:dyDescent="0.4">
      <c r="A1035" s="24"/>
      <c r="B1035" s="24"/>
      <c r="C1035" s="24"/>
      <c r="P1035" s="13"/>
    </row>
    <row r="1036" spans="1:16" s="12" customFormat="1" ht="15" customHeight="1" x14ac:dyDescent="0.4">
      <c r="A1036" s="24"/>
      <c r="B1036" s="24"/>
      <c r="C1036" s="24"/>
      <c r="P1036" s="13"/>
    </row>
    <row r="1037" spans="1:16" s="12" customFormat="1" ht="15" customHeight="1" x14ac:dyDescent="0.4">
      <c r="A1037" s="24"/>
      <c r="B1037" s="24"/>
      <c r="C1037" s="24"/>
      <c r="P1037" s="13"/>
    </row>
    <row r="1038" spans="1:16" s="12" customFormat="1" ht="15" customHeight="1" x14ac:dyDescent="0.4">
      <c r="A1038" s="24"/>
      <c r="B1038" s="24"/>
      <c r="C1038" s="24"/>
      <c r="P1038" s="13"/>
    </row>
    <row r="1039" spans="1:16" s="12" customFormat="1" ht="15" customHeight="1" x14ac:dyDescent="0.4">
      <c r="A1039" s="24"/>
      <c r="B1039" s="24"/>
      <c r="C1039" s="24"/>
      <c r="P1039" s="13"/>
    </row>
    <row r="1040" spans="1:16" s="12" customFormat="1" ht="15" customHeight="1" x14ac:dyDescent="0.4">
      <c r="A1040" s="24"/>
      <c r="B1040" s="24"/>
      <c r="C1040" s="24"/>
      <c r="P1040" s="13"/>
    </row>
    <row r="1041" spans="1:16" s="12" customFormat="1" ht="15" customHeight="1" x14ac:dyDescent="0.4">
      <c r="A1041" s="24"/>
      <c r="B1041" s="24"/>
      <c r="C1041" s="24"/>
      <c r="P1041" s="13"/>
    </row>
    <row r="1042" spans="1:16" s="12" customFormat="1" ht="15" customHeight="1" x14ac:dyDescent="0.4">
      <c r="A1042" s="24"/>
      <c r="B1042" s="24"/>
      <c r="C1042" s="24"/>
      <c r="P1042" s="13"/>
    </row>
    <row r="1043" spans="1:16" s="12" customFormat="1" ht="15" customHeight="1" x14ac:dyDescent="0.4">
      <c r="A1043" s="24"/>
      <c r="B1043" s="24"/>
      <c r="C1043" s="24"/>
      <c r="P1043" s="13"/>
    </row>
    <row r="1044" spans="1:16" s="12" customFormat="1" ht="15" customHeight="1" x14ac:dyDescent="0.4">
      <c r="A1044" s="24"/>
      <c r="B1044" s="24"/>
      <c r="C1044" s="24"/>
      <c r="P1044" s="13"/>
    </row>
    <row r="1045" spans="1:16" s="12" customFormat="1" ht="15" customHeight="1" x14ac:dyDescent="0.4">
      <c r="A1045" s="24"/>
      <c r="B1045" s="24"/>
      <c r="C1045" s="24"/>
      <c r="P1045" s="13"/>
    </row>
    <row r="1046" spans="1:16" s="12" customFormat="1" ht="15" customHeight="1" x14ac:dyDescent="0.4">
      <c r="A1046" s="24"/>
      <c r="B1046" s="24"/>
      <c r="C1046" s="24"/>
      <c r="P1046" s="13"/>
    </row>
    <row r="1047" spans="1:16" s="12" customFormat="1" ht="15" customHeight="1" x14ac:dyDescent="0.4">
      <c r="A1047" s="24"/>
      <c r="B1047" s="24"/>
      <c r="C1047" s="24"/>
      <c r="P1047" s="13"/>
    </row>
    <row r="1048" spans="1:16" s="12" customFormat="1" ht="15" customHeight="1" x14ac:dyDescent="0.4">
      <c r="A1048" s="24"/>
      <c r="B1048" s="24"/>
      <c r="C1048" s="24"/>
      <c r="P1048" s="13"/>
    </row>
    <row r="1049" spans="1:16" s="12" customFormat="1" ht="15" customHeight="1" x14ac:dyDescent="0.4">
      <c r="A1049" s="24"/>
      <c r="B1049" s="24"/>
      <c r="C1049" s="24"/>
      <c r="P1049" s="13"/>
    </row>
    <row r="1050" spans="1:16" s="12" customFormat="1" ht="15" customHeight="1" x14ac:dyDescent="0.4">
      <c r="A1050" s="24"/>
      <c r="B1050" s="24"/>
      <c r="C1050" s="24"/>
      <c r="P1050" s="13"/>
    </row>
    <row r="1051" spans="1:16" s="12" customFormat="1" ht="15" customHeight="1" x14ac:dyDescent="0.4">
      <c r="A1051" s="24"/>
      <c r="B1051" s="24"/>
      <c r="C1051" s="24"/>
      <c r="P1051" s="13"/>
    </row>
    <row r="1052" spans="1:16" s="12" customFormat="1" ht="15" customHeight="1" x14ac:dyDescent="0.4">
      <c r="A1052" s="24"/>
      <c r="B1052" s="24"/>
      <c r="C1052" s="24"/>
      <c r="P1052" s="13"/>
    </row>
    <row r="1053" spans="1:16" s="12" customFormat="1" ht="15" customHeight="1" x14ac:dyDescent="0.4">
      <c r="A1053" s="24"/>
      <c r="B1053" s="24"/>
      <c r="C1053" s="24"/>
      <c r="P1053" s="13"/>
    </row>
    <row r="1054" spans="1:16" s="12" customFormat="1" ht="15" customHeight="1" x14ac:dyDescent="0.4">
      <c r="A1054" s="24"/>
      <c r="B1054" s="24"/>
      <c r="C1054" s="24"/>
      <c r="P1054" s="13"/>
    </row>
    <row r="1055" spans="1:16" s="12" customFormat="1" ht="15" customHeight="1" x14ac:dyDescent="0.4">
      <c r="A1055" s="24"/>
      <c r="B1055" s="24"/>
      <c r="C1055" s="24"/>
      <c r="P1055" s="13"/>
    </row>
    <row r="1056" spans="1:16" s="12" customFormat="1" ht="15" customHeight="1" x14ac:dyDescent="0.4">
      <c r="A1056" s="24"/>
      <c r="B1056" s="24"/>
      <c r="C1056" s="24"/>
      <c r="P1056" s="13"/>
    </row>
    <row r="1057" spans="1:16" s="12" customFormat="1" ht="15" customHeight="1" x14ac:dyDescent="0.4">
      <c r="A1057" s="24"/>
      <c r="B1057" s="24"/>
      <c r="C1057" s="24"/>
      <c r="P1057" s="13"/>
    </row>
    <row r="1058" spans="1:16" s="12" customFormat="1" ht="15" customHeight="1" x14ac:dyDescent="0.4">
      <c r="A1058" s="24"/>
      <c r="B1058" s="24"/>
      <c r="C1058" s="24"/>
      <c r="P1058" s="13"/>
    </row>
    <row r="1059" spans="1:16" s="12" customFormat="1" ht="15" customHeight="1" x14ac:dyDescent="0.4">
      <c r="A1059" s="24"/>
      <c r="B1059" s="24"/>
      <c r="C1059" s="24"/>
      <c r="P1059" s="13"/>
    </row>
    <row r="1060" spans="1:16" s="12" customFormat="1" ht="15" customHeight="1" x14ac:dyDescent="0.4">
      <c r="A1060" s="24"/>
      <c r="B1060" s="24"/>
      <c r="C1060" s="24"/>
      <c r="P1060" s="13"/>
    </row>
    <row r="1061" spans="1:16" s="12" customFormat="1" ht="15" customHeight="1" x14ac:dyDescent="0.4">
      <c r="A1061" s="24"/>
      <c r="B1061" s="24"/>
      <c r="C1061" s="24"/>
      <c r="P1061" s="13"/>
    </row>
    <row r="1062" spans="1:16" s="12" customFormat="1" ht="15" customHeight="1" x14ac:dyDescent="0.4">
      <c r="A1062" s="24"/>
      <c r="B1062" s="24"/>
      <c r="C1062" s="24"/>
      <c r="P1062" s="13"/>
    </row>
    <row r="1063" spans="1:16" s="12" customFormat="1" ht="15" customHeight="1" x14ac:dyDescent="0.4">
      <c r="A1063" s="24"/>
      <c r="B1063" s="24"/>
      <c r="C1063" s="24"/>
      <c r="P1063" s="13"/>
    </row>
    <row r="1064" spans="1:16" s="12" customFormat="1" ht="15" customHeight="1" x14ac:dyDescent="0.4">
      <c r="A1064" s="24"/>
      <c r="B1064" s="24"/>
      <c r="C1064" s="24"/>
      <c r="P1064" s="13"/>
    </row>
    <row r="1065" spans="1:16" s="12" customFormat="1" ht="15" customHeight="1" x14ac:dyDescent="0.4">
      <c r="A1065" s="24"/>
      <c r="B1065" s="24"/>
      <c r="C1065" s="24"/>
      <c r="P1065" s="13"/>
    </row>
    <row r="1066" spans="1:16" s="12" customFormat="1" ht="15" customHeight="1" x14ac:dyDescent="0.4">
      <c r="A1066" s="24"/>
      <c r="B1066" s="24"/>
      <c r="C1066" s="24"/>
      <c r="P1066" s="13"/>
    </row>
    <row r="1067" spans="1:16" s="12" customFormat="1" ht="15" customHeight="1" x14ac:dyDescent="0.4">
      <c r="A1067" s="24"/>
      <c r="B1067" s="24"/>
      <c r="C1067" s="24"/>
      <c r="P1067" s="13"/>
    </row>
    <row r="1068" spans="1:16" s="12" customFormat="1" ht="15" customHeight="1" x14ac:dyDescent="0.4">
      <c r="A1068" s="24"/>
      <c r="B1068" s="24"/>
      <c r="C1068" s="24"/>
      <c r="P1068" s="13"/>
    </row>
    <row r="1069" spans="1:16" s="12" customFormat="1" ht="15" customHeight="1" x14ac:dyDescent="0.4">
      <c r="A1069" s="24"/>
      <c r="B1069" s="24"/>
      <c r="C1069" s="24"/>
      <c r="P1069" s="13"/>
    </row>
    <row r="1070" spans="1:16" s="12" customFormat="1" ht="15" customHeight="1" x14ac:dyDescent="0.4">
      <c r="A1070" s="24"/>
      <c r="B1070" s="24"/>
      <c r="C1070" s="24"/>
      <c r="P1070" s="13"/>
    </row>
    <row r="1071" spans="1:16" s="12" customFormat="1" ht="15" customHeight="1" x14ac:dyDescent="0.4">
      <c r="A1071" s="24"/>
      <c r="B1071" s="24"/>
      <c r="C1071" s="24"/>
      <c r="P1071" s="13"/>
    </row>
    <row r="1072" spans="1:16" s="12" customFormat="1" ht="15" customHeight="1" x14ac:dyDescent="0.4">
      <c r="A1072" s="24"/>
      <c r="B1072" s="24"/>
      <c r="C1072" s="24"/>
      <c r="P1072" s="13"/>
    </row>
    <row r="1073" spans="1:16" s="12" customFormat="1" ht="15" customHeight="1" x14ac:dyDescent="0.4">
      <c r="A1073" s="24"/>
      <c r="B1073" s="24"/>
      <c r="C1073" s="24"/>
      <c r="P1073" s="13"/>
    </row>
    <row r="1074" spans="1:16" s="12" customFormat="1" ht="15" customHeight="1" x14ac:dyDescent="0.4">
      <c r="A1074" s="24"/>
      <c r="B1074" s="24"/>
      <c r="C1074" s="24"/>
      <c r="P1074" s="13"/>
    </row>
    <row r="1075" spans="1:16" s="12" customFormat="1" ht="15" customHeight="1" x14ac:dyDescent="0.4">
      <c r="A1075" s="24"/>
      <c r="B1075" s="24"/>
      <c r="C1075" s="24"/>
      <c r="P1075" s="13"/>
    </row>
    <row r="1076" spans="1:16" s="12" customFormat="1" ht="15" customHeight="1" x14ac:dyDescent="0.4">
      <c r="A1076" s="24"/>
      <c r="B1076" s="24"/>
      <c r="C1076" s="24"/>
      <c r="P1076" s="13"/>
    </row>
    <row r="1077" spans="1:16" s="12" customFormat="1" ht="15" customHeight="1" x14ac:dyDescent="0.4">
      <c r="A1077" s="24"/>
      <c r="B1077" s="24"/>
      <c r="C1077" s="24"/>
      <c r="P1077" s="13"/>
    </row>
    <row r="1078" spans="1:16" s="12" customFormat="1" ht="15" customHeight="1" x14ac:dyDescent="0.4">
      <c r="A1078" s="24"/>
      <c r="B1078" s="24"/>
      <c r="C1078" s="24"/>
      <c r="P1078" s="13"/>
    </row>
    <row r="1079" spans="1:16" s="12" customFormat="1" ht="15" customHeight="1" x14ac:dyDescent="0.4">
      <c r="A1079" s="24"/>
      <c r="B1079" s="24"/>
      <c r="C1079" s="24"/>
      <c r="P1079" s="13"/>
    </row>
    <row r="1080" spans="1:16" s="12" customFormat="1" ht="15" customHeight="1" x14ac:dyDescent="0.4">
      <c r="A1080" s="24"/>
      <c r="B1080" s="24"/>
      <c r="C1080" s="24"/>
      <c r="P1080" s="13"/>
    </row>
    <row r="1081" spans="1:16" s="12" customFormat="1" ht="15" customHeight="1" x14ac:dyDescent="0.4">
      <c r="A1081" s="24"/>
      <c r="B1081" s="24"/>
      <c r="C1081" s="24"/>
      <c r="P1081" s="13"/>
    </row>
    <row r="1082" spans="1:16" s="12" customFormat="1" ht="15" customHeight="1" x14ac:dyDescent="0.4">
      <c r="A1082" s="24"/>
      <c r="B1082" s="24"/>
      <c r="C1082" s="24"/>
      <c r="P1082" s="13"/>
    </row>
    <row r="1083" spans="1:16" s="12" customFormat="1" ht="15" customHeight="1" x14ac:dyDescent="0.4">
      <c r="A1083" s="24"/>
      <c r="B1083" s="24"/>
      <c r="C1083" s="24"/>
      <c r="P1083" s="13"/>
    </row>
    <row r="1084" spans="1:16" s="12" customFormat="1" ht="15" customHeight="1" x14ac:dyDescent="0.4">
      <c r="A1084" s="24"/>
      <c r="B1084" s="24"/>
      <c r="C1084" s="24"/>
      <c r="P1084" s="13"/>
    </row>
    <row r="1085" spans="1:16" s="12" customFormat="1" ht="15" customHeight="1" x14ac:dyDescent="0.4">
      <c r="A1085" s="24"/>
      <c r="B1085" s="24"/>
      <c r="C1085" s="24"/>
      <c r="P1085" s="13"/>
    </row>
    <row r="1086" spans="1:16" s="12" customFormat="1" ht="15" customHeight="1" x14ac:dyDescent="0.4">
      <c r="A1086" s="24"/>
      <c r="B1086" s="24"/>
      <c r="C1086" s="24"/>
      <c r="P1086" s="13"/>
    </row>
    <row r="1087" spans="1:16" s="12" customFormat="1" ht="15" customHeight="1" x14ac:dyDescent="0.4">
      <c r="A1087" s="24"/>
      <c r="B1087" s="24"/>
      <c r="C1087" s="24"/>
      <c r="P1087" s="13"/>
    </row>
    <row r="1088" spans="1:16" s="12" customFormat="1" ht="15" customHeight="1" x14ac:dyDescent="0.4">
      <c r="A1088" s="24"/>
      <c r="B1088" s="24"/>
      <c r="C1088" s="24"/>
      <c r="P1088" s="13"/>
    </row>
    <row r="1089" spans="1:16" s="12" customFormat="1" ht="15" customHeight="1" x14ac:dyDescent="0.4">
      <c r="A1089" s="24"/>
      <c r="B1089" s="24"/>
      <c r="C1089" s="24"/>
      <c r="P1089" s="13"/>
    </row>
    <row r="1090" spans="1:16" s="12" customFormat="1" ht="15" customHeight="1" x14ac:dyDescent="0.4">
      <c r="A1090" s="24"/>
      <c r="B1090" s="24"/>
      <c r="C1090" s="24"/>
      <c r="P1090" s="13"/>
    </row>
    <row r="1091" spans="1:16" s="12" customFormat="1" ht="15" customHeight="1" x14ac:dyDescent="0.4">
      <c r="A1091" s="24"/>
      <c r="B1091" s="24"/>
      <c r="C1091" s="24"/>
      <c r="P1091" s="13"/>
    </row>
    <row r="1092" spans="1:16" s="12" customFormat="1" ht="15" customHeight="1" x14ac:dyDescent="0.4">
      <c r="A1092" s="24"/>
      <c r="B1092" s="24"/>
      <c r="C1092" s="24"/>
      <c r="P1092" s="13"/>
    </row>
    <row r="1093" spans="1:16" s="12" customFormat="1" ht="15" customHeight="1" x14ac:dyDescent="0.4">
      <c r="A1093" s="24"/>
      <c r="B1093" s="24"/>
      <c r="C1093" s="24"/>
      <c r="P1093" s="13"/>
    </row>
    <row r="1094" spans="1:16" s="12" customFormat="1" ht="15" customHeight="1" x14ac:dyDescent="0.4">
      <c r="A1094" s="24"/>
      <c r="B1094" s="24"/>
      <c r="C1094" s="24"/>
      <c r="P1094" s="13"/>
    </row>
    <row r="1095" spans="1:16" s="12" customFormat="1" ht="15" customHeight="1" x14ac:dyDescent="0.4">
      <c r="A1095" s="24"/>
      <c r="B1095" s="24"/>
      <c r="C1095" s="24"/>
      <c r="P1095" s="13"/>
    </row>
    <row r="1096" spans="1:16" s="12" customFormat="1" ht="15" customHeight="1" x14ac:dyDescent="0.4">
      <c r="A1096" s="24"/>
      <c r="B1096" s="24"/>
      <c r="C1096" s="24"/>
      <c r="P1096" s="13"/>
    </row>
    <row r="1097" spans="1:16" s="12" customFormat="1" ht="15" customHeight="1" x14ac:dyDescent="0.4">
      <c r="A1097" s="24"/>
      <c r="B1097" s="24"/>
      <c r="C1097" s="24"/>
      <c r="P1097" s="13"/>
    </row>
    <row r="1098" spans="1:16" s="12" customFormat="1" ht="15" customHeight="1" x14ac:dyDescent="0.4">
      <c r="A1098" s="24"/>
      <c r="B1098" s="24"/>
      <c r="C1098" s="24"/>
      <c r="P1098" s="13"/>
    </row>
    <row r="1099" spans="1:16" s="12" customFormat="1" ht="15" customHeight="1" x14ac:dyDescent="0.4">
      <c r="A1099" s="24"/>
      <c r="B1099" s="24"/>
      <c r="C1099" s="24"/>
      <c r="P1099" s="13"/>
    </row>
    <row r="1100" spans="1:16" s="12" customFormat="1" ht="15" customHeight="1" x14ac:dyDescent="0.4">
      <c r="A1100" s="24"/>
      <c r="B1100" s="24"/>
      <c r="C1100" s="24"/>
      <c r="P1100" s="13"/>
    </row>
    <row r="1101" spans="1:16" s="12" customFormat="1" ht="15" customHeight="1" x14ac:dyDescent="0.4">
      <c r="A1101" s="24"/>
      <c r="B1101" s="24"/>
      <c r="C1101" s="24"/>
      <c r="P1101" s="13"/>
    </row>
    <row r="1102" spans="1:16" s="12" customFormat="1" ht="15" customHeight="1" x14ac:dyDescent="0.4">
      <c r="A1102" s="24"/>
      <c r="B1102" s="24"/>
      <c r="C1102" s="24"/>
      <c r="P1102" s="13"/>
    </row>
    <row r="1103" spans="1:16" s="12" customFormat="1" ht="15" customHeight="1" x14ac:dyDescent="0.4">
      <c r="A1103" s="24"/>
      <c r="B1103" s="24"/>
      <c r="C1103" s="24"/>
      <c r="P1103" s="13"/>
    </row>
    <row r="1104" spans="1:16" s="12" customFormat="1" ht="15" customHeight="1" x14ac:dyDescent="0.4">
      <c r="A1104" s="24"/>
      <c r="B1104" s="24"/>
      <c r="C1104" s="24"/>
      <c r="P1104" s="13"/>
    </row>
    <row r="1105" spans="1:16" s="12" customFormat="1" ht="15" customHeight="1" x14ac:dyDescent="0.4">
      <c r="A1105" s="24"/>
      <c r="B1105" s="24"/>
      <c r="C1105" s="24"/>
      <c r="P1105" s="13"/>
    </row>
    <row r="1106" spans="1:16" s="12" customFormat="1" ht="15" customHeight="1" x14ac:dyDescent="0.4">
      <c r="A1106" s="24"/>
      <c r="B1106" s="24"/>
      <c r="C1106" s="24"/>
      <c r="P1106" s="13"/>
    </row>
    <row r="1107" spans="1:16" s="12" customFormat="1" ht="15" customHeight="1" x14ac:dyDescent="0.4">
      <c r="A1107" s="24"/>
      <c r="B1107" s="24"/>
      <c r="C1107" s="24"/>
      <c r="P1107" s="13"/>
    </row>
    <row r="1108" spans="1:16" s="12" customFormat="1" ht="15" customHeight="1" x14ac:dyDescent="0.4">
      <c r="A1108" s="24"/>
      <c r="B1108" s="24"/>
      <c r="C1108" s="24"/>
      <c r="P1108" s="13"/>
    </row>
    <row r="1109" spans="1:16" s="12" customFormat="1" ht="15" customHeight="1" x14ac:dyDescent="0.4">
      <c r="A1109" s="24"/>
      <c r="B1109" s="24"/>
      <c r="C1109" s="24"/>
      <c r="P1109" s="13"/>
    </row>
    <row r="1110" spans="1:16" s="12" customFormat="1" ht="15" customHeight="1" x14ac:dyDescent="0.4">
      <c r="A1110" s="24"/>
      <c r="B1110" s="24"/>
      <c r="C1110" s="24"/>
      <c r="P1110" s="13"/>
    </row>
    <row r="1111" spans="1:16" s="12" customFormat="1" ht="15" customHeight="1" x14ac:dyDescent="0.4">
      <c r="A1111" s="24"/>
      <c r="B1111" s="24"/>
      <c r="C1111" s="24"/>
      <c r="P1111" s="13"/>
    </row>
    <row r="1112" spans="1:16" s="12" customFormat="1" ht="15" customHeight="1" x14ac:dyDescent="0.4">
      <c r="A1112" s="24"/>
      <c r="B1112" s="24"/>
      <c r="C1112" s="24"/>
      <c r="P1112" s="13"/>
    </row>
    <row r="1113" spans="1:16" s="12" customFormat="1" ht="15" customHeight="1" x14ac:dyDescent="0.4">
      <c r="A1113" s="24"/>
      <c r="B1113" s="24"/>
      <c r="C1113" s="24"/>
      <c r="P1113" s="13"/>
    </row>
    <row r="1114" spans="1:16" s="12" customFormat="1" ht="15" customHeight="1" x14ac:dyDescent="0.4">
      <c r="A1114" s="24"/>
      <c r="B1114" s="24"/>
      <c r="C1114" s="24"/>
      <c r="P1114" s="13"/>
    </row>
    <row r="1115" spans="1:16" s="12" customFormat="1" ht="15" customHeight="1" x14ac:dyDescent="0.4">
      <c r="A1115" s="24"/>
      <c r="B1115" s="24"/>
      <c r="C1115" s="24"/>
      <c r="P1115" s="13"/>
    </row>
    <row r="1116" spans="1:16" s="12" customFormat="1" ht="15" customHeight="1" x14ac:dyDescent="0.4">
      <c r="A1116" s="24"/>
      <c r="B1116" s="24"/>
      <c r="C1116" s="24"/>
      <c r="P1116" s="13"/>
    </row>
    <row r="1117" spans="1:16" s="12" customFormat="1" ht="15" customHeight="1" x14ac:dyDescent="0.4">
      <c r="A1117" s="24"/>
      <c r="B1117" s="24"/>
      <c r="C1117" s="24"/>
      <c r="P1117" s="13"/>
    </row>
    <row r="1118" spans="1:16" s="12" customFormat="1" ht="15" customHeight="1" x14ac:dyDescent="0.4">
      <c r="A1118" s="24"/>
      <c r="B1118" s="24"/>
      <c r="C1118" s="24"/>
      <c r="P1118" s="13"/>
    </row>
    <row r="1119" spans="1:16" s="12" customFormat="1" ht="15" customHeight="1" x14ac:dyDescent="0.4">
      <c r="A1119" s="24"/>
      <c r="B1119" s="24"/>
      <c r="C1119" s="24"/>
      <c r="P1119" s="13"/>
    </row>
    <row r="1120" spans="1:16" s="12" customFormat="1" ht="15" customHeight="1" x14ac:dyDescent="0.4">
      <c r="A1120" s="24"/>
      <c r="B1120" s="24"/>
      <c r="C1120" s="24"/>
      <c r="P1120" s="13"/>
    </row>
    <row r="1121" spans="1:16" s="12" customFormat="1" ht="15" customHeight="1" x14ac:dyDescent="0.4">
      <c r="A1121" s="24"/>
      <c r="B1121" s="24"/>
      <c r="C1121" s="24"/>
      <c r="P1121" s="13"/>
    </row>
    <row r="1122" spans="1:16" s="12" customFormat="1" ht="15" customHeight="1" x14ac:dyDescent="0.4">
      <c r="A1122" s="24"/>
      <c r="B1122" s="24"/>
      <c r="C1122" s="24"/>
      <c r="P1122" s="13"/>
    </row>
    <row r="1123" spans="1:16" s="12" customFormat="1" ht="15" customHeight="1" x14ac:dyDescent="0.4">
      <c r="A1123" s="24"/>
      <c r="B1123" s="24"/>
      <c r="C1123" s="24"/>
      <c r="P1123" s="13"/>
    </row>
    <row r="1124" spans="1:16" s="12" customFormat="1" ht="15" customHeight="1" x14ac:dyDescent="0.4">
      <c r="A1124" s="24"/>
      <c r="B1124" s="24"/>
      <c r="C1124" s="24"/>
      <c r="P1124" s="13"/>
    </row>
    <row r="1125" spans="1:16" s="12" customFormat="1" ht="15" customHeight="1" x14ac:dyDescent="0.4">
      <c r="A1125" s="24"/>
      <c r="B1125" s="24"/>
      <c r="C1125" s="24"/>
      <c r="P1125" s="13"/>
    </row>
    <row r="1126" spans="1:16" s="12" customFormat="1" ht="15" customHeight="1" x14ac:dyDescent="0.4">
      <c r="A1126" s="24"/>
      <c r="B1126" s="24"/>
      <c r="C1126" s="24"/>
      <c r="P1126" s="13"/>
    </row>
    <row r="1127" spans="1:16" s="12" customFormat="1" ht="15" customHeight="1" x14ac:dyDescent="0.4">
      <c r="A1127" s="24"/>
      <c r="B1127" s="24"/>
      <c r="C1127" s="24"/>
      <c r="P1127" s="13"/>
    </row>
    <row r="1128" spans="1:16" s="12" customFormat="1" ht="15" customHeight="1" x14ac:dyDescent="0.4">
      <c r="A1128" s="24"/>
      <c r="B1128" s="24"/>
      <c r="C1128" s="24"/>
      <c r="P1128" s="13"/>
    </row>
    <row r="1129" spans="1:16" s="12" customFormat="1" ht="15" customHeight="1" x14ac:dyDescent="0.4">
      <c r="A1129" s="24"/>
      <c r="B1129" s="24"/>
      <c r="C1129" s="24"/>
      <c r="P1129" s="13"/>
    </row>
    <row r="1130" spans="1:16" s="12" customFormat="1" ht="15" customHeight="1" x14ac:dyDescent="0.4">
      <c r="A1130" s="24"/>
      <c r="B1130" s="24"/>
      <c r="C1130" s="24"/>
      <c r="P1130" s="13"/>
    </row>
    <row r="1131" spans="1:16" s="12" customFormat="1" ht="15" customHeight="1" x14ac:dyDescent="0.4">
      <c r="A1131" s="24"/>
      <c r="B1131" s="24"/>
      <c r="C1131" s="24"/>
      <c r="P1131" s="13"/>
    </row>
    <row r="1132" spans="1:16" s="12" customFormat="1" ht="15" customHeight="1" x14ac:dyDescent="0.4">
      <c r="A1132" s="24"/>
      <c r="B1132" s="24"/>
      <c r="C1132" s="24"/>
      <c r="P1132" s="13"/>
    </row>
    <row r="1133" spans="1:16" s="12" customFormat="1" ht="15" customHeight="1" x14ac:dyDescent="0.4">
      <c r="A1133" s="24"/>
      <c r="B1133" s="24"/>
      <c r="C1133" s="24"/>
      <c r="P1133" s="13"/>
    </row>
    <row r="1134" spans="1:16" s="12" customFormat="1" ht="15" customHeight="1" x14ac:dyDescent="0.4">
      <c r="A1134" s="24"/>
      <c r="B1134" s="24"/>
      <c r="C1134" s="24"/>
      <c r="P1134" s="13"/>
    </row>
    <row r="1135" spans="1:16" s="12" customFormat="1" ht="15" customHeight="1" x14ac:dyDescent="0.4">
      <c r="A1135" s="24"/>
      <c r="B1135" s="24"/>
      <c r="C1135" s="24"/>
      <c r="P1135" s="13"/>
    </row>
    <row r="1136" spans="1:16" s="12" customFormat="1" ht="15" customHeight="1" x14ac:dyDescent="0.4">
      <c r="A1136" s="24"/>
      <c r="B1136" s="24"/>
      <c r="C1136" s="24"/>
      <c r="P1136" s="13"/>
    </row>
    <row r="1137" spans="1:16" s="12" customFormat="1" ht="15" customHeight="1" x14ac:dyDescent="0.4">
      <c r="A1137" s="24"/>
      <c r="B1137" s="24"/>
      <c r="C1137" s="24"/>
      <c r="P1137" s="13"/>
    </row>
    <row r="1138" spans="1:16" s="12" customFormat="1" ht="15" customHeight="1" x14ac:dyDescent="0.4">
      <c r="A1138" s="24"/>
      <c r="B1138" s="24"/>
      <c r="C1138" s="24"/>
      <c r="P1138" s="13"/>
    </row>
    <row r="1139" spans="1:16" s="12" customFormat="1" ht="15" customHeight="1" x14ac:dyDescent="0.4">
      <c r="A1139" s="24"/>
      <c r="B1139" s="24"/>
      <c r="C1139" s="24"/>
      <c r="P1139" s="13"/>
    </row>
    <row r="1140" spans="1:16" s="12" customFormat="1" ht="15" customHeight="1" x14ac:dyDescent="0.4">
      <c r="A1140" s="24"/>
      <c r="B1140" s="24"/>
      <c r="C1140" s="24"/>
      <c r="P1140" s="13"/>
    </row>
    <row r="1141" spans="1:16" s="12" customFormat="1" ht="15" customHeight="1" x14ac:dyDescent="0.4">
      <c r="A1141" s="24"/>
      <c r="B1141" s="24"/>
      <c r="C1141" s="24"/>
      <c r="P1141" s="13"/>
    </row>
    <row r="1142" spans="1:16" s="12" customFormat="1" ht="15" customHeight="1" x14ac:dyDescent="0.4">
      <c r="A1142" s="24"/>
      <c r="B1142" s="24"/>
      <c r="C1142" s="24"/>
      <c r="P1142" s="13"/>
    </row>
    <row r="1143" spans="1:16" s="12" customFormat="1" ht="15" customHeight="1" x14ac:dyDescent="0.4">
      <c r="A1143" s="24"/>
      <c r="B1143" s="24"/>
      <c r="C1143" s="24"/>
      <c r="P1143" s="13"/>
    </row>
    <row r="1144" spans="1:16" s="12" customFormat="1" ht="15" customHeight="1" x14ac:dyDescent="0.4">
      <c r="A1144" s="24"/>
      <c r="B1144" s="24"/>
      <c r="C1144" s="24"/>
      <c r="P1144" s="13"/>
    </row>
    <row r="1145" spans="1:16" s="12" customFormat="1" ht="15" customHeight="1" x14ac:dyDescent="0.4">
      <c r="A1145" s="24"/>
      <c r="B1145" s="24"/>
      <c r="C1145" s="24"/>
      <c r="P1145" s="13"/>
    </row>
    <row r="1146" spans="1:16" s="12" customFormat="1" ht="15" customHeight="1" x14ac:dyDescent="0.4">
      <c r="A1146" s="24"/>
      <c r="B1146" s="24"/>
      <c r="C1146" s="24"/>
      <c r="P1146" s="13"/>
    </row>
    <row r="1147" spans="1:16" s="12" customFormat="1" ht="15" customHeight="1" x14ac:dyDescent="0.4">
      <c r="A1147" s="24"/>
      <c r="B1147" s="24"/>
      <c r="C1147" s="24"/>
      <c r="P1147" s="13"/>
    </row>
    <row r="1148" spans="1:16" s="12" customFormat="1" ht="15" customHeight="1" x14ac:dyDescent="0.4">
      <c r="A1148" s="24"/>
      <c r="B1148" s="24"/>
      <c r="C1148" s="24"/>
      <c r="P1148" s="13"/>
    </row>
    <row r="1149" spans="1:16" s="12" customFormat="1" ht="15" customHeight="1" x14ac:dyDescent="0.4">
      <c r="A1149" s="24"/>
      <c r="B1149" s="24"/>
      <c r="C1149" s="24"/>
      <c r="P1149" s="13"/>
    </row>
    <row r="1150" spans="1:16" s="12" customFormat="1" ht="15" customHeight="1" x14ac:dyDescent="0.4">
      <c r="A1150" s="24"/>
      <c r="B1150" s="24"/>
      <c r="C1150" s="24"/>
      <c r="P1150" s="13"/>
    </row>
    <row r="1151" spans="1:16" s="12" customFormat="1" ht="15" customHeight="1" x14ac:dyDescent="0.4">
      <c r="A1151" s="24"/>
      <c r="B1151" s="24"/>
      <c r="C1151" s="24"/>
      <c r="P1151" s="13"/>
    </row>
    <row r="1152" spans="1:16" s="12" customFormat="1" ht="15" customHeight="1" x14ac:dyDescent="0.4">
      <c r="A1152" s="24"/>
      <c r="B1152" s="24"/>
      <c r="C1152" s="24"/>
      <c r="P1152" s="13"/>
    </row>
    <row r="1153" spans="1:16" s="12" customFormat="1" ht="15" customHeight="1" x14ac:dyDescent="0.4">
      <c r="A1153" s="24"/>
      <c r="B1153" s="24"/>
      <c r="C1153" s="24"/>
      <c r="P1153" s="13"/>
    </row>
    <row r="1154" spans="1:16" s="12" customFormat="1" ht="15" customHeight="1" x14ac:dyDescent="0.4">
      <c r="A1154" s="24"/>
      <c r="B1154" s="24"/>
      <c r="C1154" s="24"/>
      <c r="P1154" s="13"/>
    </row>
    <row r="1155" spans="1:16" s="12" customFormat="1" ht="15" customHeight="1" x14ac:dyDescent="0.4">
      <c r="A1155" s="24"/>
      <c r="B1155" s="24"/>
      <c r="C1155" s="24"/>
      <c r="P1155" s="13"/>
    </row>
    <row r="1156" spans="1:16" s="12" customFormat="1" ht="15" customHeight="1" x14ac:dyDescent="0.4">
      <c r="A1156" s="24"/>
      <c r="B1156" s="24"/>
      <c r="C1156" s="24"/>
      <c r="P1156" s="13"/>
    </row>
    <row r="1157" spans="1:16" s="12" customFormat="1" ht="15" customHeight="1" x14ac:dyDescent="0.4">
      <c r="A1157" s="24"/>
      <c r="B1157" s="24"/>
      <c r="C1157" s="24"/>
      <c r="P1157" s="13"/>
    </row>
    <row r="1158" spans="1:16" s="12" customFormat="1" ht="15" customHeight="1" x14ac:dyDescent="0.4">
      <c r="A1158" s="24"/>
      <c r="B1158" s="24"/>
      <c r="C1158" s="24"/>
      <c r="P1158" s="13"/>
    </row>
    <row r="1159" spans="1:16" s="12" customFormat="1" ht="15" customHeight="1" x14ac:dyDescent="0.4">
      <c r="A1159" s="24"/>
      <c r="B1159" s="24"/>
      <c r="C1159" s="24"/>
      <c r="P1159" s="13"/>
    </row>
    <row r="1160" spans="1:16" s="12" customFormat="1" ht="15" customHeight="1" x14ac:dyDescent="0.4">
      <c r="A1160" s="24"/>
      <c r="B1160" s="24"/>
      <c r="C1160" s="24"/>
      <c r="P1160" s="13"/>
    </row>
    <row r="1161" spans="1:16" s="12" customFormat="1" ht="15" customHeight="1" x14ac:dyDescent="0.4">
      <c r="A1161" s="24"/>
      <c r="B1161" s="24"/>
      <c r="C1161" s="24"/>
      <c r="P1161" s="13"/>
    </row>
    <row r="1162" spans="1:16" s="12" customFormat="1" ht="15" customHeight="1" x14ac:dyDescent="0.4">
      <c r="A1162" s="24"/>
      <c r="B1162" s="24"/>
      <c r="C1162" s="24"/>
      <c r="P1162" s="13"/>
    </row>
    <row r="1163" spans="1:16" s="12" customFormat="1" ht="15" customHeight="1" x14ac:dyDescent="0.4">
      <c r="A1163" s="24"/>
      <c r="B1163" s="24"/>
      <c r="C1163" s="24"/>
      <c r="P1163" s="13"/>
    </row>
    <row r="1164" spans="1:16" s="12" customFormat="1" ht="15" customHeight="1" x14ac:dyDescent="0.4">
      <c r="A1164" s="24"/>
      <c r="B1164" s="24"/>
      <c r="C1164" s="24"/>
      <c r="P1164" s="13"/>
    </row>
    <row r="1165" spans="1:16" s="12" customFormat="1" ht="15" customHeight="1" x14ac:dyDescent="0.4">
      <c r="A1165" s="24"/>
      <c r="B1165" s="24"/>
      <c r="C1165" s="24"/>
      <c r="P1165" s="13"/>
    </row>
    <row r="1166" spans="1:16" s="12" customFormat="1" ht="15" customHeight="1" x14ac:dyDescent="0.4">
      <c r="A1166" s="24"/>
      <c r="B1166" s="24"/>
      <c r="C1166" s="24"/>
      <c r="P1166" s="13"/>
    </row>
    <row r="1167" spans="1:16" s="12" customFormat="1" ht="15" customHeight="1" x14ac:dyDescent="0.4">
      <c r="A1167" s="24"/>
      <c r="B1167" s="24"/>
      <c r="C1167" s="24"/>
      <c r="P1167" s="13"/>
    </row>
    <row r="1168" spans="1:16" s="12" customFormat="1" ht="15" customHeight="1" x14ac:dyDescent="0.4">
      <c r="A1168" s="24"/>
      <c r="B1168" s="24"/>
      <c r="C1168" s="24"/>
      <c r="P1168" s="13"/>
    </row>
    <row r="1169" spans="1:16" s="12" customFormat="1" ht="15" customHeight="1" x14ac:dyDescent="0.4">
      <c r="A1169" s="24"/>
      <c r="B1169" s="24"/>
      <c r="C1169" s="24"/>
      <c r="P1169" s="13"/>
    </row>
    <row r="1170" spans="1:16" s="12" customFormat="1" ht="15" customHeight="1" x14ac:dyDescent="0.4">
      <c r="A1170" s="24"/>
      <c r="B1170" s="24"/>
      <c r="C1170" s="24"/>
      <c r="P1170" s="13"/>
    </row>
    <row r="1171" spans="1:16" s="12" customFormat="1" ht="15" customHeight="1" x14ac:dyDescent="0.4">
      <c r="A1171" s="24"/>
      <c r="B1171" s="24"/>
      <c r="C1171" s="24"/>
      <c r="P1171" s="13"/>
    </row>
    <row r="1172" spans="1:16" s="12" customFormat="1" ht="15" customHeight="1" x14ac:dyDescent="0.4">
      <c r="A1172" s="24"/>
      <c r="B1172" s="24"/>
      <c r="C1172" s="24"/>
      <c r="P1172" s="13"/>
    </row>
    <row r="1173" spans="1:16" s="12" customFormat="1" ht="15" customHeight="1" x14ac:dyDescent="0.4">
      <c r="A1173" s="24"/>
      <c r="B1173" s="24"/>
      <c r="C1173" s="24"/>
      <c r="P1173" s="13"/>
    </row>
    <row r="1174" spans="1:16" s="12" customFormat="1" ht="15" customHeight="1" x14ac:dyDescent="0.4">
      <c r="A1174" s="24"/>
      <c r="B1174" s="24"/>
      <c r="C1174" s="24"/>
      <c r="P1174" s="13"/>
    </row>
    <row r="1175" spans="1:16" s="12" customFormat="1" ht="15" customHeight="1" x14ac:dyDescent="0.4">
      <c r="A1175" s="24"/>
      <c r="B1175" s="24"/>
      <c r="C1175" s="24"/>
      <c r="P1175" s="13"/>
    </row>
    <row r="1176" spans="1:16" s="12" customFormat="1" ht="15" customHeight="1" x14ac:dyDescent="0.4">
      <c r="A1176" s="24"/>
      <c r="B1176" s="24"/>
      <c r="C1176" s="24"/>
      <c r="P1176" s="13"/>
    </row>
    <row r="1177" spans="1:16" s="12" customFormat="1" ht="15" customHeight="1" x14ac:dyDescent="0.4">
      <c r="A1177" s="24"/>
      <c r="B1177" s="24"/>
      <c r="C1177" s="24"/>
      <c r="P1177" s="13"/>
    </row>
    <row r="1178" spans="1:16" s="12" customFormat="1" ht="15" customHeight="1" x14ac:dyDescent="0.4">
      <c r="A1178" s="24"/>
      <c r="B1178" s="24"/>
      <c r="C1178" s="24"/>
      <c r="P1178" s="13"/>
    </row>
    <row r="1179" spans="1:16" s="12" customFormat="1" ht="15" customHeight="1" x14ac:dyDescent="0.4">
      <c r="A1179" s="24"/>
      <c r="B1179" s="24"/>
      <c r="C1179" s="24"/>
      <c r="P1179" s="13"/>
    </row>
    <row r="1180" spans="1:16" s="12" customFormat="1" ht="15" customHeight="1" x14ac:dyDescent="0.4">
      <c r="A1180" s="24"/>
      <c r="B1180" s="24"/>
      <c r="C1180" s="24"/>
      <c r="P1180" s="13"/>
    </row>
    <row r="1181" spans="1:16" s="12" customFormat="1" ht="15" customHeight="1" x14ac:dyDescent="0.4">
      <c r="A1181" s="24"/>
      <c r="B1181" s="24"/>
      <c r="C1181" s="24"/>
      <c r="P1181" s="13"/>
    </row>
    <row r="1182" spans="1:16" s="12" customFormat="1" ht="15" customHeight="1" x14ac:dyDescent="0.4">
      <c r="A1182" s="24"/>
      <c r="B1182" s="24"/>
      <c r="C1182" s="24"/>
      <c r="P1182" s="13"/>
    </row>
    <row r="1183" spans="1:16" s="12" customFormat="1" ht="15" customHeight="1" x14ac:dyDescent="0.4">
      <c r="A1183" s="24"/>
      <c r="B1183" s="24"/>
      <c r="C1183" s="24"/>
      <c r="P1183" s="13"/>
    </row>
    <row r="1184" spans="1:16" s="12" customFormat="1" ht="15" customHeight="1" x14ac:dyDescent="0.4">
      <c r="A1184" s="24"/>
      <c r="B1184" s="24"/>
      <c r="C1184" s="24"/>
      <c r="P1184" s="13"/>
    </row>
    <row r="1185" spans="1:16" s="12" customFormat="1" ht="15" customHeight="1" x14ac:dyDescent="0.4">
      <c r="A1185" s="24"/>
      <c r="B1185" s="24"/>
      <c r="C1185" s="24"/>
      <c r="P1185" s="13"/>
    </row>
    <row r="1186" spans="1:16" s="12" customFormat="1" ht="15" customHeight="1" x14ac:dyDescent="0.4">
      <c r="A1186" s="24"/>
      <c r="B1186" s="24"/>
      <c r="C1186" s="24"/>
      <c r="P1186" s="13"/>
    </row>
    <row r="1187" spans="1:16" s="12" customFormat="1" ht="15" customHeight="1" x14ac:dyDescent="0.4">
      <c r="A1187" s="24"/>
      <c r="B1187" s="24"/>
      <c r="C1187" s="24"/>
      <c r="P1187" s="13"/>
    </row>
    <row r="1188" spans="1:16" s="12" customFormat="1" ht="15" customHeight="1" x14ac:dyDescent="0.4">
      <c r="A1188" s="24"/>
      <c r="B1188" s="24"/>
      <c r="C1188" s="24"/>
      <c r="P1188" s="13"/>
    </row>
    <row r="1189" spans="1:16" s="12" customFormat="1" ht="15" customHeight="1" x14ac:dyDescent="0.4">
      <c r="A1189" s="24"/>
      <c r="B1189" s="24"/>
      <c r="C1189" s="24"/>
      <c r="P1189" s="13"/>
    </row>
    <row r="1190" spans="1:16" s="12" customFormat="1" ht="15" customHeight="1" x14ac:dyDescent="0.4">
      <c r="A1190" s="24"/>
      <c r="B1190" s="24"/>
      <c r="C1190" s="24"/>
      <c r="P1190" s="13"/>
    </row>
    <row r="1191" spans="1:16" s="12" customFormat="1" ht="15" customHeight="1" x14ac:dyDescent="0.4">
      <c r="A1191" s="24"/>
      <c r="B1191" s="24"/>
      <c r="C1191" s="24"/>
      <c r="P1191" s="13"/>
    </row>
    <row r="1192" spans="1:16" s="12" customFormat="1" ht="15" customHeight="1" x14ac:dyDescent="0.4">
      <c r="A1192" s="24"/>
      <c r="B1192" s="24"/>
      <c r="C1192" s="24"/>
      <c r="P1192" s="13"/>
    </row>
    <row r="1193" spans="1:16" s="12" customFormat="1" ht="15" customHeight="1" x14ac:dyDescent="0.4">
      <c r="A1193" s="24"/>
      <c r="B1193" s="24"/>
      <c r="C1193" s="24"/>
      <c r="P1193" s="13"/>
    </row>
    <row r="1194" spans="1:16" s="12" customFormat="1" ht="15" customHeight="1" x14ac:dyDescent="0.4">
      <c r="A1194" s="24"/>
      <c r="B1194" s="24"/>
      <c r="C1194" s="24"/>
      <c r="P1194" s="13"/>
    </row>
    <row r="1195" spans="1:16" s="12" customFormat="1" ht="15" customHeight="1" x14ac:dyDescent="0.4">
      <c r="A1195" s="24"/>
      <c r="B1195" s="24"/>
      <c r="C1195" s="24"/>
      <c r="P1195" s="13"/>
    </row>
    <row r="1196" spans="1:16" s="12" customFormat="1" ht="15" customHeight="1" x14ac:dyDescent="0.4">
      <c r="A1196" s="24"/>
      <c r="B1196" s="24"/>
      <c r="C1196" s="24"/>
      <c r="P1196" s="13"/>
    </row>
    <row r="1197" spans="1:16" s="12" customFormat="1" ht="15" customHeight="1" x14ac:dyDescent="0.4">
      <c r="A1197" s="24"/>
      <c r="B1197" s="24"/>
      <c r="C1197" s="24"/>
      <c r="P1197" s="13"/>
    </row>
    <row r="1198" spans="1:16" s="12" customFormat="1" ht="15" customHeight="1" x14ac:dyDescent="0.4">
      <c r="A1198" s="24"/>
      <c r="B1198" s="24"/>
      <c r="C1198" s="24"/>
      <c r="P1198" s="13"/>
    </row>
    <row r="1199" spans="1:16" s="12" customFormat="1" ht="15" customHeight="1" x14ac:dyDescent="0.4">
      <c r="A1199" s="24"/>
      <c r="B1199" s="24"/>
      <c r="C1199" s="24"/>
      <c r="P1199" s="13"/>
    </row>
    <row r="1200" spans="1:16" s="12" customFormat="1" ht="15" customHeight="1" x14ac:dyDescent="0.4">
      <c r="A1200" s="24"/>
      <c r="B1200" s="24"/>
      <c r="C1200" s="24"/>
      <c r="P1200" s="13"/>
    </row>
    <row r="1201" spans="1:16" s="12" customFormat="1" ht="15" customHeight="1" x14ac:dyDescent="0.4">
      <c r="A1201" s="24"/>
      <c r="B1201" s="24"/>
      <c r="C1201" s="24"/>
      <c r="P1201" s="13"/>
    </row>
    <row r="1202" spans="1:16" s="12" customFormat="1" ht="15" customHeight="1" x14ac:dyDescent="0.4">
      <c r="A1202" s="24"/>
      <c r="B1202" s="24"/>
      <c r="C1202" s="24"/>
      <c r="P1202" s="13"/>
    </row>
    <row r="1203" spans="1:16" s="12" customFormat="1" ht="15" customHeight="1" x14ac:dyDescent="0.4">
      <c r="A1203" s="24"/>
      <c r="B1203" s="24"/>
      <c r="C1203" s="24"/>
      <c r="P1203" s="13"/>
    </row>
    <row r="1204" spans="1:16" s="12" customFormat="1" ht="15" customHeight="1" x14ac:dyDescent="0.4">
      <c r="A1204" s="24"/>
      <c r="B1204" s="24"/>
      <c r="C1204" s="24"/>
      <c r="P1204" s="13"/>
    </row>
    <row r="1205" spans="1:16" s="12" customFormat="1" ht="15" customHeight="1" x14ac:dyDescent="0.4">
      <c r="A1205" s="24"/>
      <c r="B1205" s="24"/>
      <c r="C1205" s="24"/>
      <c r="P1205" s="13"/>
    </row>
    <row r="1206" spans="1:16" s="12" customFormat="1" ht="15" customHeight="1" x14ac:dyDescent="0.4">
      <c r="A1206" s="24"/>
      <c r="B1206" s="24"/>
      <c r="C1206" s="24"/>
      <c r="P1206" s="13"/>
    </row>
    <row r="1207" spans="1:16" s="12" customFormat="1" ht="15" customHeight="1" x14ac:dyDescent="0.4">
      <c r="A1207" s="24"/>
      <c r="B1207" s="24"/>
      <c r="C1207" s="24"/>
      <c r="P1207" s="13"/>
    </row>
    <row r="1208" spans="1:16" s="12" customFormat="1" ht="15" customHeight="1" x14ac:dyDescent="0.4">
      <c r="A1208" s="24"/>
      <c r="B1208" s="24"/>
      <c r="C1208" s="24"/>
      <c r="P1208" s="13"/>
    </row>
    <row r="1209" spans="1:16" s="12" customFormat="1" ht="15" customHeight="1" x14ac:dyDescent="0.4">
      <c r="A1209" s="24"/>
      <c r="B1209" s="24"/>
      <c r="C1209" s="24"/>
      <c r="P1209" s="13"/>
    </row>
    <row r="1210" spans="1:16" s="12" customFormat="1" ht="15" customHeight="1" x14ac:dyDescent="0.4">
      <c r="A1210" s="24"/>
      <c r="B1210" s="24"/>
      <c r="C1210" s="24"/>
      <c r="P1210" s="13"/>
    </row>
    <row r="1211" spans="1:16" s="12" customFormat="1" ht="15" customHeight="1" x14ac:dyDescent="0.4">
      <c r="A1211" s="24"/>
      <c r="B1211" s="24"/>
      <c r="C1211" s="24"/>
      <c r="P1211" s="13"/>
    </row>
    <row r="1212" spans="1:16" s="12" customFormat="1" ht="15" customHeight="1" x14ac:dyDescent="0.4">
      <c r="A1212" s="24"/>
      <c r="B1212" s="24"/>
      <c r="C1212" s="24"/>
      <c r="P1212" s="13"/>
    </row>
    <row r="1213" spans="1:16" s="12" customFormat="1" ht="15" customHeight="1" x14ac:dyDescent="0.4">
      <c r="A1213" s="24"/>
      <c r="B1213" s="24"/>
      <c r="C1213" s="24"/>
      <c r="P1213" s="13"/>
    </row>
    <row r="1214" spans="1:16" s="12" customFormat="1" ht="15" customHeight="1" x14ac:dyDescent="0.4">
      <c r="A1214" s="24"/>
      <c r="B1214" s="24"/>
      <c r="C1214" s="24"/>
      <c r="P1214" s="13"/>
    </row>
    <row r="1215" spans="1:16" s="12" customFormat="1" ht="15" customHeight="1" x14ac:dyDescent="0.4">
      <c r="A1215" s="24"/>
      <c r="B1215" s="24"/>
      <c r="C1215" s="24"/>
      <c r="P1215" s="13"/>
    </row>
    <row r="1216" spans="1:16" s="12" customFormat="1" ht="15" customHeight="1" x14ac:dyDescent="0.4">
      <c r="A1216" s="24"/>
      <c r="B1216" s="24"/>
      <c r="C1216" s="24"/>
      <c r="P1216" s="13"/>
    </row>
    <row r="1217" spans="1:16" s="12" customFormat="1" ht="15" customHeight="1" x14ac:dyDescent="0.4">
      <c r="A1217" s="24"/>
      <c r="B1217" s="24"/>
      <c r="C1217" s="24"/>
      <c r="P1217" s="13"/>
    </row>
    <row r="1218" spans="1:16" s="12" customFormat="1" ht="15" customHeight="1" x14ac:dyDescent="0.4">
      <c r="A1218" s="24"/>
      <c r="B1218" s="24"/>
      <c r="C1218" s="24"/>
      <c r="P1218" s="13"/>
    </row>
    <row r="1219" spans="1:16" s="12" customFormat="1" ht="15" customHeight="1" x14ac:dyDescent="0.4">
      <c r="A1219" s="24"/>
      <c r="B1219" s="24"/>
      <c r="C1219" s="24"/>
      <c r="P1219" s="13"/>
    </row>
    <row r="1220" spans="1:16" s="12" customFormat="1" ht="15" customHeight="1" x14ac:dyDescent="0.4">
      <c r="A1220" s="24"/>
      <c r="B1220" s="24"/>
      <c r="C1220" s="24"/>
      <c r="P1220" s="13"/>
    </row>
    <row r="1221" spans="1:16" s="12" customFormat="1" ht="15" customHeight="1" x14ac:dyDescent="0.4">
      <c r="A1221" s="24"/>
      <c r="B1221" s="24"/>
      <c r="C1221" s="24"/>
      <c r="P1221" s="13"/>
    </row>
    <row r="1222" spans="1:16" s="12" customFormat="1" ht="15" customHeight="1" x14ac:dyDescent="0.4">
      <c r="A1222" s="24"/>
      <c r="B1222" s="24"/>
      <c r="C1222" s="24"/>
      <c r="P1222" s="13"/>
    </row>
    <row r="1223" spans="1:16" s="12" customFormat="1" ht="15" customHeight="1" x14ac:dyDescent="0.4">
      <c r="A1223" s="24"/>
      <c r="B1223" s="24"/>
      <c r="C1223" s="24"/>
      <c r="P1223" s="13"/>
    </row>
    <row r="1224" spans="1:16" s="12" customFormat="1" ht="15" customHeight="1" x14ac:dyDescent="0.4">
      <c r="A1224" s="24"/>
      <c r="B1224" s="24"/>
      <c r="C1224" s="24"/>
      <c r="P1224" s="13"/>
    </row>
    <row r="1225" spans="1:16" s="12" customFormat="1" ht="15" customHeight="1" x14ac:dyDescent="0.4">
      <c r="A1225" s="24"/>
      <c r="B1225" s="24"/>
      <c r="C1225" s="24"/>
      <c r="P1225" s="13"/>
    </row>
    <row r="1226" spans="1:16" s="12" customFormat="1" ht="15" customHeight="1" x14ac:dyDescent="0.4">
      <c r="A1226" s="24"/>
      <c r="B1226" s="24"/>
      <c r="C1226" s="24"/>
      <c r="P1226" s="13"/>
    </row>
    <row r="1227" spans="1:16" s="12" customFormat="1" ht="15" customHeight="1" x14ac:dyDescent="0.4">
      <c r="A1227" s="24"/>
      <c r="B1227" s="24"/>
      <c r="C1227" s="24"/>
      <c r="P1227" s="13"/>
    </row>
    <row r="1228" spans="1:16" s="12" customFormat="1" ht="15" customHeight="1" x14ac:dyDescent="0.4">
      <c r="A1228" s="24"/>
      <c r="B1228" s="24"/>
      <c r="C1228" s="24"/>
      <c r="P1228" s="13"/>
    </row>
    <row r="1229" spans="1:16" s="12" customFormat="1" ht="15" customHeight="1" x14ac:dyDescent="0.4">
      <c r="A1229" s="24"/>
      <c r="B1229" s="24"/>
      <c r="C1229" s="24"/>
      <c r="P1229" s="13"/>
    </row>
    <row r="1230" spans="1:16" s="12" customFormat="1" ht="15" customHeight="1" x14ac:dyDescent="0.4">
      <c r="A1230" s="24"/>
      <c r="B1230" s="24"/>
      <c r="C1230" s="24"/>
      <c r="P1230" s="13"/>
    </row>
    <row r="1231" spans="1:16" s="12" customFormat="1" ht="15" customHeight="1" x14ac:dyDescent="0.4">
      <c r="A1231" s="24"/>
      <c r="B1231" s="24"/>
      <c r="C1231" s="24"/>
      <c r="P1231" s="13"/>
    </row>
    <row r="1232" spans="1:16" s="12" customFormat="1" ht="15" customHeight="1" x14ac:dyDescent="0.4">
      <c r="A1232" s="24"/>
      <c r="B1232" s="24"/>
      <c r="C1232" s="24"/>
      <c r="P1232" s="13"/>
    </row>
    <row r="1233" spans="1:16" s="12" customFormat="1" ht="15" customHeight="1" x14ac:dyDescent="0.4">
      <c r="A1233" s="24"/>
      <c r="B1233" s="24"/>
      <c r="C1233" s="24"/>
      <c r="P1233" s="13"/>
    </row>
    <row r="1234" spans="1:16" s="12" customFormat="1" ht="15" customHeight="1" x14ac:dyDescent="0.4">
      <c r="A1234" s="24"/>
      <c r="B1234" s="24"/>
      <c r="C1234" s="24"/>
      <c r="P1234" s="13"/>
    </row>
    <row r="1235" spans="1:16" s="12" customFormat="1" ht="15" customHeight="1" x14ac:dyDescent="0.4">
      <c r="A1235" s="24"/>
      <c r="B1235" s="24"/>
      <c r="C1235" s="24"/>
      <c r="P1235" s="13"/>
    </row>
    <row r="1236" spans="1:16" s="12" customFormat="1" ht="15" customHeight="1" x14ac:dyDescent="0.4">
      <c r="A1236" s="24"/>
      <c r="B1236" s="24"/>
      <c r="C1236" s="24"/>
      <c r="P1236" s="13"/>
    </row>
    <row r="1237" spans="1:16" s="12" customFormat="1" ht="15" customHeight="1" x14ac:dyDescent="0.4">
      <c r="A1237" s="24"/>
      <c r="B1237" s="24"/>
      <c r="C1237" s="24"/>
      <c r="P1237" s="13"/>
    </row>
    <row r="1238" spans="1:16" s="12" customFormat="1" ht="15" customHeight="1" x14ac:dyDescent="0.4">
      <c r="A1238" s="24"/>
      <c r="B1238" s="24"/>
      <c r="C1238" s="24"/>
      <c r="P1238" s="13"/>
    </row>
    <row r="1239" spans="1:16" s="12" customFormat="1" ht="15" customHeight="1" x14ac:dyDescent="0.4">
      <c r="A1239" s="24"/>
      <c r="B1239" s="24"/>
      <c r="C1239" s="24"/>
      <c r="P1239" s="13"/>
    </row>
    <row r="1240" spans="1:16" s="12" customFormat="1" ht="15" customHeight="1" x14ac:dyDescent="0.4">
      <c r="A1240" s="24"/>
      <c r="B1240" s="24"/>
      <c r="C1240" s="24"/>
      <c r="P1240" s="13"/>
    </row>
    <row r="1241" spans="1:16" s="12" customFormat="1" ht="15" customHeight="1" x14ac:dyDescent="0.4">
      <c r="A1241" s="24"/>
      <c r="B1241" s="24"/>
      <c r="C1241" s="24"/>
      <c r="P1241" s="13"/>
    </row>
    <row r="1242" spans="1:16" s="12" customFormat="1" ht="15" customHeight="1" x14ac:dyDescent="0.4">
      <c r="A1242" s="24"/>
      <c r="B1242" s="24"/>
      <c r="C1242" s="24"/>
      <c r="P1242" s="13"/>
    </row>
    <row r="1243" spans="1:16" s="12" customFormat="1" ht="15" customHeight="1" x14ac:dyDescent="0.4">
      <c r="A1243" s="24"/>
      <c r="B1243" s="24"/>
      <c r="C1243" s="24"/>
      <c r="P1243" s="13"/>
    </row>
    <row r="1244" spans="1:16" s="12" customFormat="1" ht="15" customHeight="1" x14ac:dyDescent="0.4">
      <c r="A1244" s="24"/>
      <c r="B1244" s="24"/>
      <c r="C1244" s="24"/>
      <c r="P1244" s="13"/>
    </row>
    <row r="1245" spans="1:16" s="12" customFormat="1" ht="15" customHeight="1" x14ac:dyDescent="0.4">
      <c r="A1245" s="24"/>
      <c r="B1245" s="24"/>
      <c r="C1245" s="24"/>
      <c r="P1245" s="13"/>
    </row>
    <row r="1246" spans="1:16" s="12" customFormat="1" ht="15" customHeight="1" x14ac:dyDescent="0.4">
      <c r="A1246" s="24"/>
      <c r="B1246" s="24"/>
      <c r="C1246" s="24"/>
      <c r="P1246" s="13"/>
    </row>
    <row r="1247" spans="1:16" s="12" customFormat="1" ht="15" customHeight="1" x14ac:dyDescent="0.4">
      <c r="A1247" s="24"/>
      <c r="B1247" s="24"/>
      <c r="C1247" s="24"/>
      <c r="P1247" s="13"/>
    </row>
    <row r="1248" spans="1:16" s="12" customFormat="1" ht="15" customHeight="1" x14ac:dyDescent="0.4">
      <c r="A1248" s="24"/>
      <c r="B1248" s="24"/>
      <c r="C1248" s="24"/>
      <c r="P1248" s="13"/>
    </row>
    <row r="1249" spans="1:16" s="12" customFormat="1" ht="15" customHeight="1" x14ac:dyDescent="0.4">
      <c r="A1249" s="24"/>
      <c r="B1249" s="24"/>
      <c r="C1249" s="24"/>
      <c r="P1249" s="13"/>
    </row>
    <row r="1250" spans="1:16" s="12" customFormat="1" ht="15" customHeight="1" x14ac:dyDescent="0.4">
      <c r="A1250" s="24"/>
      <c r="B1250" s="24"/>
      <c r="C1250" s="24"/>
      <c r="P1250" s="13"/>
    </row>
    <row r="1251" spans="1:16" s="12" customFormat="1" ht="15" customHeight="1" x14ac:dyDescent="0.4">
      <c r="A1251" s="24"/>
      <c r="B1251" s="24"/>
      <c r="C1251" s="24"/>
      <c r="P1251" s="13"/>
    </row>
    <row r="1252" spans="1:16" s="12" customFormat="1" ht="15" customHeight="1" x14ac:dyDescent="0.4">
      <c r="A1252" s="24"/>
      <c r="B1252" s="24"/>
      <c r="C1252" s="24"/>
      <c r="P1252" s="13"/>
    </row>
    <row r="1253" spans="1:16" s="12" customFormat="1" ht="15" customHeight="1" x14ac:dyDescent="0.4">
      <c r="A1253" s="24"/>
      <c r="B1253" s="24"/>
      <c r="C1253" s="24"/>
      <c r="P1253" s="13"/>
    </row>
    <row r="1254" spans="1:16" s="12" customFormat="1" ht="15" customHeight="1" x14ac:dyDescent="0.4">
      <c r="A1254" s="24"/>
      <c r="B1254" s="24"/>
      <c r="C1254" s="24"/>
      <c r="P1254" s="13"/>
    </row>
    <row r="1255" spans="1:16" s="12" customFormat="1" ht="15" customHeight="1" x14ac:dyDescent="0.4">
      <c r="A1255" s="24"/>
      <c r="B1255" s="24"/>
      <c r="C1255" s="24"/>
      <c r="P1255" s="13"/>
    </row>
    <row r="1256" spans="1:16" s="12" customFormat="1" ht="15" customHeight="1" x14ac:dyDescent="0.4">
      <c r="A1256" s="24"/>
      <c r="B1256" s="24"/>
      <c r="C1256" s="24"/>
      <c r="P1256" s="13"/>
    </row>
    <row r="1257" spans="1:16" s="12" customFormat="1" ht="15" customHeight="1" x14ac:dyDescent="0.4">
      <c r="A1257" s="24"/>
      <c r="B1257" s="24"/>
      <c r="C1257" s="24"/>
      <c r="P1257" s="13"/>
    </row>
    <row r="1258" spans="1:16" s="12" customFormat="1" ht="15" customHeight="1" x14ac:dyDescent="0.4">
      <c r="A1258" s="24"/>
      <c r="B1258" s="24"/>
      <c r="C1258" s="24"/>
      <c r="P1258" s="13"/>
    </row>
    <row r="1259" spans="1:16" s="12" customFormat="1" ht="15" customHeight="1" x14ac:dyDescent="0.4">
      <c r="A1259" s="24"/>
      <c r="B1259" s="24"/>
      <c r="C1259" s="24"/>
      <c r="P1259" s="13"/>
    </row>
    <row r="1260" spans="1:16" s="12" customFormat="1" ht="15" customHeight="1" x14ac:dyDescent="0.4">
      <c r="A1260" s="24"/>
      <c r="B1260" s="24"/>
      <c r="C1260" s="24"/>
      <c r="P1260" s="13"/>
    </row>
    <row r="1261" spans="1:16" s="12" customFormat="1" ht="15" customHeight="1" x14ac:dyDescent="0.4">
      <c r="A1261" s="24"/>
      <c r="B1261" s="24"/>
      <c r="C1261" s="24"/>
      <c r="P1261" s="13"/>
    </row>
    <row r="1262" spans="1:16" s="12" customFormat="1" ht="15" customHeight="1" x14ac:dyDescent="0.4">
      <c r="A1262" s="24"/>
      <c r="B1262" s="24"/>
      <c r="C1262" s="24"/>
      <c r="P1262" s="13"/>
    </row>
    <row r="1263" spans="1:16" s="12" customFormat="1" ht="15" customHeight="1" x14ac:dyDescent="0.4">
      <c r="A1263" s="24"/>
      <c r="B1263" s="24"/>
      <c r="C1263" s="24"/>
      <c r="P1263" s="13"/>
    </row>
    <row r="1264" spans="1:16" s="12" customFormat="1" ht="15" customHeight="1" x14ac:dyDescent="0.4">
      <c r="A1264" s="24"/>
      <c r="B1264" s="24"/>
      <c r="C1264" s="24"/>
      <c r="P1264" s="13"/>
    </row>
    <row r="1265" spans="1:16" s="12" customFormat="1" ht="15" customHeight="1" x14ac:dyDescent="0.4">
      <c r="A1265" s="24"/>
      <c r="B1265" s="24"/>
      <c r="C1265" s="24"/>
      <c r="P1265" s="13"/>
    </row>
    <row r="1266" spans="1:16" s="12" customFormat="1" ht="15" customHeight="1" x14ac:dyDescent="0.4">
      <c r="A1266" s="24"/>
      <c r="B1266" s="24"/>
      <c r="C1266" s="24"/>
      <c r="P1266" s="13"/>
    </row>
    <row r="1267" spans="1:16" s="12" customFormat="1" ht="15" customHeight="1" x14ac:dyDescent="0.4">
      <c r="A1267" s="24"/>
      <c r="B1267" s="24"/>
      <c r="C1267" s="24"/>
      <c r="P1267" s="13"/>
    </row>
    <row r="1268" spans="1:16" s="12" customFormat="1" ht="15" customHeight="1" x14ac:dyDescent="0.4">
      <c r="A1268" s="24"/>
      <c r="B1268" s="24"/>
      <c r="C1268" s="24"/>
      <c r="P1268" s="13"/>
    </row>
    <row r="1269" spans="1:16" s="12" customFormat="1" ht="15" customHeight="1" x14ac:dyDescent="0.4">
      <c r="A1269" s="24"/>
      <c r="B1269" s="24"/>
      <c r="C1269" s="24"/>
      <c r="P1269" s="13"/>
    </row>
    <row r="1270" spans="1:16" s="12" customFormat="1" ht="15" customHeight="1" x14ac:dyDescent="0.4">
      <c r="A1270" s="24"/>
      <c r="B1270" s="24"/>
      <c r="C1270" s="24"/>
      <c r="P1270" s="13"/>
    </row>
    <row r="1271" spans="1:16" s="12" customFormat="1" ht="15" customHeight="1" x14ac:dyDescent="0.4">
      <c r="A1271" s="24"/>
      <c r="B1271" s="24"/>
      <c r="C1271" s="24"/>
      <c r="P1271" s="13"/>
    </row>
    <row r="1272" spans="1:16" s="12" customFormat="1" ht="15" customHeight="1" x14ac:dyDescent="0.4">
      <c r="A1272" s="24"/>
      <c r="B1272" s="24"/>
      <c r="C1272" s="24"/>
      <c r="P1272" s="13"/>
    </row>
    <row r="1273" spans="1:16" s="12" customFormat="1" ht="15" customHeight="1" x14ac:dyDescent="0.4">
      <c r="A1273" s="24"/>
      <c r="B1273" s="24"/>
      <c r="C1273" s="24"/>
      <c r="P1273" s="13"/>
    </row>
    <row r="1274" spans="1:16" s="12" customFormat="1" ht="15" customHeight="1" x14ac:dyDescent="0.4">
      <c r="A1274" s="24"/>
      <c r="B1274" s="24"/>
      <c r="C1274" s="24"/>
      <c r="P1274" s="13"/>
    </row>
    <row r="1275" spans="1:16" s="12" customFormat="1" ht="15" customHeight="1" x14ac:dyDescent="0.4">
      <c r="A1275" s="24"/>
      <c r="B1275" s="24"/>
      <c r="C1275" s="24"/>
      <c r="P1275" s="13"/>
    </row>
    <row r="1276" spans="1:16" s="12" customFormat="1" ht="15" customHeight="1" x14ac:dyDescent="0.4">
      <c r="A1276" s="24"/>
      <c r="B1276" s="24"/>
      <c r="C1276" s="24"/>
      <c r="P1276" s="13"/>
    </row>
    <row r="1277" spans="1:16" s="12" customFormat="1" ht="15" customHeight="1" x14ac:dyDescent="0.4">
      <c r="A1277" s="24"/>
      <c r="B1277" s="24"/>
      <c r="C1277" s="24"/>
      <c r="P1277" s="13"/>
    </row>
    <row r="1278" spans="1:16" s="12" customFormat="1" ht="15" customHeight="1" x14ac:dyDescent="0.4">
      <c r="A1278" s="24"/>
      <c r="B1278" s="24"/>
      <c r="C1278" s="24"/>
      <c r="P1278" s="13"/>
    </row>
    <row r="1279" spans="1:16" s="12" customFormat="1" ht="15" customHeight="1" x14ac:dyDescent="0.4">
      <c r="A1279" s="24"/>
      <c r="B1279" s="24"/>
      <c r="C1279" s="24"/>
      <c r="P1279" s="13"/>
    </row>
    <row r="1280" spans="1:16" s="12" customFormat="1" ht="15" customHeight="1" x14ac:dyDescent="0.4">
      <c r="A1280" s="24"/>
      <c r="B1280" s="24"/>
      <c r="C1280" s="24"/>
      <c r="P1280" s="13"/>
    </row>
    <row r="1281" spans="1:16" s="12" customFormat="1" ht="15" customHeight="1" x14ac:dyDescent="0.4">
      <c r="A1281" s="24"/>
      <c r="B1281" s="24"/>
      <c r="C1281" s="24"/>
      <c r="P1281" s="13"/>
    </row>
    <row r="1282" spans="1:16" s="12" customFormat="1" ht="15" customHeight="1" x14ac:dyDescent="0.4">
      <c r="A1282" s="24"/>
      <c r="B1282" s="24"/>
      <c r="C1282" s="24"/>
      <c r="P1282" s="13"/>
    </row>
    <row r="1283" spans="1:16" s="12" customFormat="1" ht="15" customHeight="1" x14ac:dyDescent="0.4">
      <c r="A1283" s="24"/>
      <c r="B1283" s="24"/>
      <c r="C1283" s="24"/>
      <c r="P1283" s="13"/>
    </row>
    <row r="1284" spans="1:16" s="12" customFormat="1" ht="15" customHeight="1" x14ac:dyDescent="0.4">
      <c r="A1284" s="24"/>
      <c r="B1284" s="24"/>
      <c r="C1284" s="24"/>
      <c r="P1284" s="13"/>
    </row>
    <row r="1285" spans="1:16" s="12" customFormat="1" ht="15" customHeight="1" x14ac:dyDescent="0.4">
      <c r="A1285" s="24"/>
      <c r="B1285" s="24"/>
      <c r="C1285" s="24"/>
      <c r="P1285" s="13"/>
    </row>
    <row r="1286" spans="1:16" s="12" customFormat="1" ht="15" customHeight="1" x14ac:dyDescent="0.4">
      <c r="A1286" s="24"/>
      <c r="B1286" s="24"/>
      <c r="C1286" s="24"/>
      <c r="P1286" s="13"/>
    </row>
    <row r="1287" spans="1:16" s="12" customFormat="1" ht="15" customHeight="1" x14ac:dyDescent="0.4">
      <c r="A1287" s="24"/>
      <c r="B1287" s="24"/>
      <c r="C1287" s="24"/>
      <c r="P1287" s="13"/>
    </row>
    <row r="1288" spans="1:16" s="12" customFormat="1" ht="15" customHeight="1" x14ac:dyDescent="0.4">
      <c r="A1288" s="24"/>
      <c r="B1288" s="24"/>
      <c r="C1288" s="24"/>
      <c r="P1288" s="13"/>
    </row>
    <row r="1289" spans="1:16" s="12" customFormat="1" ht="15" customHeight="1" x14ac:dyDescent="0.4">
      <c r="A1289" s="24"/>
      <c r="B1289" s="24"/>
      <c r="C1289" s="24"/>
      <c r="P1289" s="13"/>
    </row>
    <row r="1290" spans="1:16" s="12" customFormat="1" ht="15" customHeight="1" x14ac:dyDescent="0.4">
      <c r="A1290" s="24"/>
      <c r="B1290" s="24"/>
      <c r="C1290" s="24"/>
      <c r="P1290" s="13"/>
    </row>
    <row r="1291" spans="1:16" s="12" customFormat="1" ht="15" customHeight="1" x14ac:dyDescent="0.4">
      <c r="A1291" s="24"/>
      <c r="B1291" s="24"/>
      <c r="C1291" s="24"/>
      <c r="P1291" s="13"/>
    </row>
    <row r="1292" spans="1:16" s="12" customFormat="1" ht="15" customHeight="1" x14ac:dyDescent="0.4">
      <c r="A1292" s="24"/>
      <c r="B1292" s="24"/>
      <c r="C1292" s="24"/>
      <c r="P1292" s="13"/>
    </row>
    <row r="1293" spans="1:16" s="12" customFormat="1" ht="15" customHeight="1" x14ac:dyDescent="0.4">
      <c r="A1293" s="24"/>
      <c r="B1293" s="24"/>
      <c r="C1293" s="24"/>
      <c r="P1293" s="13"/>
    </row>
    <row r="1294" spans="1:16" s="12" customFormat="1" ht="15" customHeight="1" x14ac:dyDescent="0.4">
      <c r="A1294" s="24"/>
      <c r="B1294" s="24"/>
      <c r="C1294" s="24"/>
      <c r="P1294" s="13"/>
    </row>
    <row r="1295" spans="1:16" s="12" customFormat="1" ht="15" customHeight="1" x14ac:dyDescent="0.4">
      <c r="A1295" s="24"/>
      <c r="B1295" s="24"/>
      <c r="C1295" s="24"/>
      <c r="P1295" s="13"/>
    </row>
    <row r="1296" spans="1:16" s="12" customFormat="1" ht="15" customHeight="1" x14ac:dyDescent="0.4">
      <c r="A1296" s="24"/>
      <c r="B1296" s="24"/>
      <c r="C1296" s="24"/>
      <c r="P1296" s="13"/>
    </row>
    <row r="1297" spans="1:16" s="12" customFormat="1" ht="15" customHeight="1" x14ac:dyDescent="0.4">
      <c r="A1297" s="24"/>
      <c r="B1297" s="24"/>
      <c r="C1297" s="24"/>
      <c r="P1297" s="13"/>
    </row>
    <row r="1298" spans="1:16" s="12" customFormat="1" ht="15" customHeight="1" x14ac:dyDescent="0.4">
      <c r="A1298" s="24"/>
      <c r="B1298" s="24"/>
      <c r="C1298" s="24"/>
      <c r="P1298" s="13"/>
    </row>
    <row r="1299" spans="1:16" s="12" customFormat="1" ht="15" customHeight="1" x14ac:dyDescent="0.4">
      <c r="A1299" s="24"/>
      <c r="B1299" s="24"/>
      <c r="C1299" s="24"/>
      <c r="P1299" s="13"/>
    </row>
    <row r="1300" spans="1:16" s="12" customFormat="1" ht="15" customHeight="1" x14ac:dyDescent="0.4">
      <c r="A1300" s="24"/>
      <c r="B1300" s="24"/>
      <c r="C1300" s="24"/>
      <c r="P1300" s="13"/>
    </row>
    <row r="1301" spans="1:16" s="12" customFormat="1" ht="15" customHeight="1" x14ac:dyDescent="0.4">
      <c r="A1301" s="24"/>
      <c r="B1301" s="24"/>
      <c r="C1301" s="24"/>
      <c r="P1301" s="13"/>
    </row>
    <row r="1302" spans="1:16" s="12" customFormat="1" ht="15" customHeight="1" x14ac:dyDescent="0.4">
      <c r="A1302" s="24"/>
      <c r="B1302" s="24"/>
      <c r="C1302" s="24"/>
      <c r="P1302" s="13"/>
    </row>
    <row r="1303" spans="1:16" s="12" customFormat="1" ht="15" customHeight="1" x14ac:dyDescent="0.4">
      <c r="A1303" s="24"/>
      <c r="B1303" s="24"/>
      <c r="C1303" s="24"/>
      <c r="P1303" s="13"/>
    </row>
    <row r="1304" spans="1:16" s="12" customFormat="1" ht="15" customHeight="1" x14ac:dyDescent="0.4">
      <c r="A1304" s="24"/>
      <c r="B1304" s="24"/>
      <c r="C1304" s="24"/>
      <c r="P1304" s="13"/>
    </row>
    <row r="1305" spans="1:16" s="12" customFormat="1" ht="15" customHeight="1" x14ac:dyDescent="0.4">
      <c r="A1305" s="24"/>
      <c r="B1305" s="24"/>
      <c r="C1305" s="24"/>
      <c r="P1305" s="13"/>
    </row>
    <row r="1306" spans="1:16" s="12" customFormat="1" ht="15" customHeight="1" x14ac:dyDescent="0.4">
      <c r="A1306" s="24"/>
      <c r="B1306" s="24"/>
      <c r="C1306" s="24"/>
      <c r="P1306" s="13"/>
    </row>
    <row r="1307" spans="1:16" s="12" customFormat="1" ht="15" customHeight="1" x14ac:dyDescent="0.4">
      <c r="A1307" s="24"/>
      <c r="B1307" s="24"/>
      <c r="C1307" s="24"/>
      <c r="P1307" s="13"/>
    </row>
    <row r="1308" spans="1:16" s="12" customFormat="1" ht="15" customHeight="1" x14ac:dyDescent="0.4">
      <c r="A1308" s="24"/>
      <c r="B1308" s="24"/>
      <c r="C1308" s="24"/>
      <c r="P1308" s="13"/>
    </row>
    <row r="1309" spans="1:16" s="12" customFormat="1" ht="15" customHeight="1" x14ac:dyDescent="0.4">
      <c r="A1309" s="24"/>
      <c r="B1309" s="24"/>
      <c r="C1309" s="24"/>
      <c r="P1309" s="13"/>
    </row>
    <row r="1310" spans="1:16" s="12" customFormat="1" ht="15" customHeight="1" x14ac:dyDescent="0.4">
      <c r="A1310" s="24"/>
      <c r="B1310" s="24"/>
      <c r="C1310" s="24"/>
      <c r="P1310" s="13"/>
    </row>
    <row r="1311" spans="1:16" s="12" customFormat="1" ht="15" customHeight="1" x14ac:dyDescent="0.4">
      <c r="A1311" s="24"/>
      <c r="B1311" s="24"/>
      <c r="C1311" s="24"/>
      <c r="P1311" s="13"/>
    </row>
    <row r="1312" spans="1:16" s="12" customFormat="1" ht="15" customHeight="1" x14ac:dyDescent="0.4">
      <c r="A1312" s="24"/>
      <c r="B1312" s="24"/>
      <c r="C1312" s="24"/>
      <c r="P1312" s="13"/>
    </row>
    <row r="1313" spans="1:16" s="12" customFormat="1" ht="15" customHeight="1" x14ac:dyDescent="0.4">
      <c r="A1313" s="24"/>
      <c r="B1313" s="24"/>
      <c r="C1313" s="24"/>
      <c r="P1313" s="13"/>
    </row>
    <row r="1314" spans="1:16" s="12" customFormat="1" ht="15" customHeight="1" x14ac:dyDescent="0.4">
      <c r="A1314" s="24"/>
      <c r="B1314" s="24"/>
      <c r="C1314" s="24"/>
      <c r="P1314" s="13"/>
    </row>
    <row r="1315" spans="1:16" s="12" customFormat="1" ht="15" customHeight="1" x14ac:dyDescent="0.4">
      <c r="A1315" s="24"/>
      <c r="B1315" s="24"/>
      <c r="C1315" s="24"/>
      <c r="P1315" s="13"/>
    </row>
    <row r="1316" spans="1:16" s="12" customFormat="1" ht="15" customHeight="1" x14ac:dyDescent="0.4">
      <c r="A1316" s="24"/>
      <c r="B1316" s="24"/>
      <c r="C1316" s="24"/>
      <c r="P1316" s="13"/>
    </row>
    <row r="1317" spans="1:16" s="12" customFormat="1" ht="15" customHeight="1" x14ac:dyDescent="0.4">
      <c r="A1317" s="24"/>
      <c r="B1317" s="24"/>
      <c r="C1317" s="24"/>
      <c r="P1317" s="13"/>
    </row>
    <row r="1318" spans="1:16" s="12" customFormat="1" ht="15" customHeight="1" x14ac:dyDescent="0.4">
      <c r="A1318" s="24"/>
      <c r="B1318" s="24"/>
      <c r="C1318" s="24"/>
      <c r="P1318" s="13"/>
    </row>
    <row r="1319" spans="1:16" s="12" customFormat="1" ht="15" customHeight="1" x14ac:dyDescent="0.4">
      <c r="A1319" s="24"/>
      <c r="B1319" s="24"/>
      <c r="C1319" s="24"/>
      <c r="P1319" s="13"/>
    </row>
    <row r="1320" spans="1:16" s="12" customFormat="1" ht="15" customHeight="1" x14ac:dyDescent="0.4">
      <c r="A1320" s="24"/>
      <c r="B1320" s="24"/>
      <c r="C1320" s="24"/>
      <c r="P1320" s="13"/>
    </row>
    <row r="1321" spans="1:16" s="12" customFormat="1" ht="15" customHeight="1" x14ac:dyDescent="0.4">
      <c r="A1321" s="24"/>
      <c r="B1321" s="24"/>
      <c r="C1321" s="24"/>
      <c r="P1321" s="13"/>
    </row>
    <row r="1322" spans="1:16" s="12" customFormat="1" ht="15" customHeight="1" x14ac:dyDescent="0.4">
      <c r="A1322" s="24"/>
      <c r="B1322" s="24"/>
      <c r="C1322" s="24"/>
      <c r="P1322" s="13"/>
    </row>
    <row r="1323" spans="1:16" s="12" customFormat="1" ht="15" customHeight="1" x14ac:dyDescent="0.4">
      <c r="A1323" s="24"/>
      <c r="B1323" s="24"/>
      <c r="C1323" s="24"/>
      <c r="P1323" s="13"/>
    </row>
    <row r="1324" spans="1:16" s="12" customFormat="1" ht="15" customHeight="1" x14ac:dyDescent="0.4">
      <c r="A1324" s="24"/>
      <c r="B1324" s="24"/>
      <c r="C1324" s="24"/>
      <c r="P1324" s="13"/>
    </row>
    <row r="1325" spans="1:16" s="12" customFormat="1" ht="15" customHeight="1" x14ac:dyDescent="0.4">
      <c r="A1325" s="24"/>
      <c r="B1325" s="24"/>
      <c r="C1325" s="24"/>
      <c r="P1325" s="13"/>
    </row>
    <row r="1326" spans="1:16" s="12" customFormat="1" ht="15" customHeight="1" x14ac:dyDescent="0.4">
      <c r="A1326" s="24"/>
      <c r="B1326" s="24"/>
      <c r="C1326" s="24"/>
      <c r="P1326" s="13"/>
    </row>
    <row r="1327" spans="1:16" s="12" customFormat="1" ht="15" customHeight="1" x14ac:dyDescent="0.4">
      <c r="A1327" s="24"/>
      <c r="B1327" s="24"/>
      <c r="C1327" s="24"/>
      <c r="P1327" s="13"/>
    </row>
    <row r="1328" spans="1:16" s="12" customFormat="1" ht="15" customHeight="1" x14ac:dyDescent="0.4">
      <c r="A1328" s="24"/>
      <c r="B1328" s="24"/>
      <c r="C1328" s="24"/>
      <c r="P1328" s="13"/>
    </row>
    <row r="1329" spans="1:16" s="12" customFormat="1" ht="15" customHeight="1" x14ac:dyDescent="0.4">
      <c r="A1329" s="24"/>
      <c r="B1329" s="24"/>
      <c r="C1329" s="24"/>
      <c r="P1329" s="13"/>
    </row>
    <row r="1330" spans="1:16" s="12" customFormat="1" ht="15" customHeight="1" x14ac:dyDescent="0.4">
      <c r="A1330" s="24"/>
      <c r="B1330" s="24"/>
      <c r="C1330" s="24"/>
      <c r="P1330" s="13"/>
    </row>
    <row r="1331" spans="1:16" s="12" customFormat="1" ht="15" customHeight="1" x14ac:dyDescent="0.4">
      <c r="A1331" s="24"/>
      <c r="B1331" s="24"/>
      <c r="C1331" s="24"/>
      <c r="P1331" s="13"/>
    </row>
    <row r="1332" spans="1:16" s="12" customFormat="1" ht="15" customHeight="1" x14ac:dyDescent="0.4">
      <c r="A1332" s="24"/>
      <c r="B1332" s="24"/>
      <c r="C1332" s="24"/>
      <c r="P1332" s="13"/>
    </row>
    <row r="1333" spans="1:16" s="12" customFormat="1" ht="15" customHeight="1" x14ac:dyDescent="0.4">
      <c r="A1333" s="24"/>
      <c r="B1333" s="24"/>
      <c r="C1333" s="24"/>
      <c r="P1333" s="13"/>
    </row>
    <row r="1334" spans="1:16" s="12" customFormat="1" ht="15" customHeight="1" x14ac:dyDescent="0.4">
      <c r="A1334" s="24"/>
      <c r="B1334" s="24"/>
      <c r="C1334" s="24"/>
      <c r="P1334" s="13"/>
    </row>
    <row r="1335" spans="1:16" s="12" customFormat="1" ht="15" customHeight="1" x14ac:dyDescent="0.4">
      <c r="A1335" s="24"/>
      <c r="B1335" s="24"/>
      <c r="C1335" s="24"/>
      <c r="P1335" s="13"/>
    </row>
    <row r="1336" spans="1:16" s="12" customFormat="1" ht="15" customHeight="1" x14ac:dyDescent="0.4">
      <c r="A1336" s="24"/>
      <c r="B1336" s="24"/>
      <c r="C1336" s="24"/>
      <c r="P1336" s="13"/>
    </row>
    <row r="1337" spans="1:16" s="12" customFormat="1" ht="15" customHeight="1" x14ac:dyDescent="0.4">
      <c r="A1337" s="24"/>
      <c r="B1337" s="24"/>
      <c r="C1337" s="24"/>
      <c r="P1337" s="13"/>
    </row>
    <row r="1338" spans="1:16" s="12" customFormat="1" ht="15" customHeight="1" x14ac:dyDescent="0.4">
      <c r="A1338" s="24"/>
      <c r="B1338" s="24"/>
      <c r="C1338" s="24"/>
      <c r="P1338" s="13"/>
    </row>
    <row r="1339" spans="1:16" s="12" customFormat="1" ht="15" customHeight="1" x14ac:dyDescent="0.4">
      <c r="A1339" s="24"/>
      <c r="B1339" s="24"/>
      <c r="C1339" s="24"/>
      <c r="P1339" s="13"/>
    </row>
    <row r="1340" spans="1:16" s="12" customFormat="1" ht="15" customHeight="1" x14ac:dyDescent="0.4">
      <c r="A1340" s="24"/>
      <c r="B1340" s="24"/>
      <c r="C1340" s="24"/>
      <c r="P1340" s="13"/>
    </row>
    <row r="1341" spans="1:16" s="12" customFormat="1" ht="15" customHeight="1" x14ac:dyDescent="0.4">
      <c r="A1341" s="24"/>
      <c r="B1341" s="24"/>
      <c r="C1341" s="24"/>
      <c r="P1341" s="13"/>
    </row>
    <row r="1342" spans="1:16" s="12" customFormat="1" ht="15" customHeight="1" x14ac:dyDescent="0.4">
      <c r="A1342" s="24"/>
      <c r="B1342" s="24"/>
      <c r="C1342" s="24"/>
      <c r="P1342" s="13"/>
    </row>
    <row r="1343" spans="1:16" s="12" customFormat="1" ht="15" customHeight="1" x14ac:dyDescent="0.4">
      <c r="A1343" s="24"/>
      <c r="B1343" s="24"/>
      <c r="C1343" s="24"/>
      <c r="P1343" s="13"/>
    </row>
    <row r="1344" spans="1:16" s="12" customFormat="1" ht="15" customHeight="1" x14ac:dyDescent="0.4">
      <c r="A1344" s="24"/>
      <c r="B1344" s="24"/>
      <c r="C1344" s="24"/>
      <c r="P1344" s="13"/>
    </row>
    <row r="1345" spans="1:16" s="12" customFormat="1" ht="15" customHeight="1" x14ac:dyDescent="0.4">
      <c r="A1345" s="24"/>
      <c r="B1345" s="24"/>
      <c r="C1345" s="24"/>
      <c r="P1345" s="13"/>
    </row>
    <row r="1346" spans="1:16" s="12" customFormat="1" ht="15" customHeight="1" x14ac:dyDescent="0.4">
      <c r="A1346" s="24"/>
      <c r="B1346" s="24"/>
      <c r="C1346" s="24"/>
      <c r="P1346" s="13"/>
    </row>
    <row r="1347" spans="1:16" s="12" customFormat="1" ht="15" customHeight="1" x14ac:dyDescent="0.4">
      <c r="A1347" s="24"/>
      <c r="B1347" s="24"/>
      <c r="C1347" s="24"/>
      <c r="P1347" s="13"/>
    </row>
    <row r="1348" spans="1:16" s="12" customFormat="1" ht="15" customHeight="1" x14ac:dyDescent="0.4">
      <c r="A1348" s="24"/>
      <c r="B1348" s="24"/>
      <c r="C1348" s="24"/>
      <c r="P1348" s="13"/>
    </row>
    <row r="1349" spans="1:16" s="12" customFormat="1" ht="15" customHeight="1" x14ac:dyDescent="0.4">
      <c r="A1349" s="24"/>
      <c r="B1349" s="24"/>
      <c r="C1349" s="24"/>
      <c r="P1349" s="13"/>
    </row>
    <row r="1350" spans="1:16" s="12" customFormat="1" ht="15" customHeight="1" x14ac:dyDescent="0.4">
      <c r="A1350" s="24"/>
      <c r="B1350" s="24"/>
      <c r="C1350" s="24"/>
      <c r="P1350" s="13"/>
    </row>
    <row r="1351" spans="1:16" s="12" customFormat="1" ht="15" customHeight="1" x14ac:dyDescent="0.4">
      <c r="A1351" s="24"/>
      <c r="B1351" s="24"/>
      <c r="C1351" s="24"/>
      <c r="P1351" s="13"/>
    </row>
    <row r="1352" spans="1:16" s="12" customFormat="1" ht="15" customHeight="1" x14ac:dyDescent="0.4">
      <c r="A1352" s="24"/>
      <c r="B1352" s="24"/>
      <c r="C1352" s="24"/>
      <c r="P1352" s="13"/>
    </row>
    <row r="1353" spans="1:16" s="12" customFormat="1" ht="15" customHeight="1" x14ac:dyDescent="0.4">
      <c r="A1353" s="24"/>
      <c r="B1353" s="24"/>
      <c r="C1353" s="24"/>
      <c r="P1353" s="13"/>
    </row>
    <row r="1354" spans="1:16" s="12" customFormat="1" ht="15" customHeight="1" x14ac:dyDescent="0.4">
      <c r="A1354" s="24"/>
      <c r="B1354" s="24"/>
      <c r="C1354" s="24"/>
      <c r="P1354" s="13"/>
    </row>
    <row r="1355" spans="1:16" s="12" customFormat="1" ht="15" customHeight="1" x14ac:dyDescent="0.4">
      <c r="A1355" s="24"/>
      <c r="B1355" s="24"/>
      <c r="C1355" s="24"/>
      <c r="P1355" s="13"/>
    </row>
    <row r="1356" spans="1:16" s="12" customFormat="1" ht="15" customHeight="1" x14ac:dyDescent="0.4">
      <c r="A1356" s="24"/>
      <c r="B1356" s="24"/>
      <c r="C1356" s="24"/>
      <c r="P1356" s="13"/>
    </row>
    <row r="1357" spans="1:16" s="12" customFormat="1" ht="15" customHeight="1" x14ac:dyDescent="0.4">
      <c r="A1357" s="24"/>
      <c r="B1357" s="24"/>
      <c r="C1357" s="24"/>
      <c r="P1357" s="13"/>
    </row>
    <row r="1358" spans="1:16" s="12" customFormat="1" ht="15" customHeight="1" x14ac:dyDescent="0.4">
      <c r="A1358" s="24"/>
      <c r="B1358" s="24"/>
      <c r="C1358" s="24"/>
      <c r="P1358" s="13"/>
    </row>
    <row r="1359" spans="1:16" s="12" customFormat="1" ht="15" customHeight="1" x14ac:dyDescent="0.4">
      <c r="A1359" s="24"/>
      <c r="B1359" s="24"/>
      <c r="C1359" s="24"/>
      <c r="P1359" s="13"/>
    </row>
    <row r="1360" spans="1:16" s="12" customFormat="1" ht="15" customHeight="1" x14ac:dyDescent="0.4">
      <c r="A1360" s="24"/>
      <c r="B1360" s="24"/>
      <c r="C1360" s="24"/>
      <c r="P1360" s="13"/>
    </row>
    <row r="1361" spans="1:16" s="12" customFormat="1" ht="15" customHeight="1" x14ac:dyDescent="0.4">
      <c r="A1361" s="24"/>
      <c r="B1361" s="24"/>
      <c r="C1361" s="24"/>
      <c r="P1361" s="13"/>
    </row>
    <row r="1362" spans="1:16" s="12" customFormat="1" ht="15" customHeight="1" x14ac:dyDescent="0.4">
      <c r="A1362" s="24"/>
      <c r="B1362" s="24"/>
      <c r="C1362" s="24"/>
      <c r="P1362" s="13"/>
    </row>
    <row r="1363" spans="1:16" s="12" customFormat="1" ht="15" customHeight="1" x14ac:dyDescent="0.4">
      <c r="A1363" s="24"/>
      <c r="B1363" s="24"/>
      <c r="C1363" s="24"/>
      <c r="P1363" s="13"/>
    </row>
    <row r="1364" spans="1:16" s="12" customFormat="1" ht="15" customHeight="1" x14ac:dyDescent="0.4">
      <c r="A1364" s="24"/>
      <c r="B1364" s="24"/>
      <c r="C1364" s="24"/>
      <c r="P1364" s="13"/>
    </row>
    <row r="1365" spans="1:16" s="12" customFormat="1" ht="15" customHeight="1" x14ac:dyDescent="0.4">
      <c r="A1365" s="24"/>
      <c r="B1365" s="24"/>
      <c r="C1365" s="24"/>
      <c r="P1365" s="13"/>
    </row>
    <row r="1366" spans="1:16" s="12" customFormat="1" ht="15" customHeight="1" x14ac:dyDescent="0.4">
      <c r="A1366" s="24"/>
      <c r="B1366" s="24"/>
      <c r="C1366" s="24"/>
      <c r="P1366" s="13"/>
    </row>
    <row r="1367" spans="1:16" s="12" customFormat="1" ht="15" customHeight="1" x14ac:dyDescent="0.4">
      <c r="A1367" s="24"/>
      <c r="B1367" s="24"/>
      <c r="C1367" s="24"/>
      <c r="P1367" s="13"/>
    </row>
    <row r="1368" spans="1:16" s="12" customFormat="1" ht="15" customHeight="1" x14ac:dyDescent="0.4">
      <c r="A1368" s="24"/>
      <c r="B1368" s="24"/>
      <c r="C1368" s="24"/>
      <c r="P1368" s="13"/>
    </row>
    <row r="1369" spans="1:16" s="12" customFormat="1" ht="15" customHeight="1" x14ac:dyDescent="0.4">
      <c r="A1369" s="24"/>
      <c r="B1369" s="24"/>
      <c r="C1369" s="24"/>
      <c r="P1369" s="13"/>
    </row>
    <row r="1370" spans="1:16" s="12" customFormat="1" ht="15" customHeight="1" x14ac:dyDescent="0.4">
      <c r="A1370" s="24"/>
      <c r="B1370" s="24"/>
      <c r="C1370" s="24"/>
      <c r="P1370" s="13"/>
    </row>
    <row r="1371" spans="1:16" s="12" customFormat="1" ht="15" customHeight="1" x14ac:dyDescent="0.4">
      <c r="A1371" s="24"/>
      <c r="B1371" s="24"/>
      <c r="C1371" s="24"/>
      <c r="P1371" s="13"/>
    </row>
    <row r="1372" spans="1:16" s="12" customFormat="1" ht="15" customHeight="1" x14ac:dyDescent="0.4">
      <c r="A1372" s="24"/>
      <c r="B1372" s="24"/>
      <c r="C1372" s="24"/>
      <c r="P1372" s="13"/>
    </row>
    <row r="1373" spans="1:16" s="12" customFormat="1" ht="15" customHeight="1" x14ac:dyDescent="0.4">
      <c r="A1373" s="24"/>
      <c r="B1373" s="24"/>
      <c r="C1373" s="24"/>
      <c r="P1373" s="13"/>
    </row>
    <row r="1374" spans="1:16" s="12" customFormat="1" ht="15" customHeight="1" x14ac:dyDescent="0.4">
      <c r="A1374" s="24"/>
      <c r="B1374" s="24"/>
      <c r="C1374" s="24"/>
      <c r="P1374" s="13"/>
    </row>
    <row r="1375" spans="1:16" s="12" customFormat="1" ht="15" customHeight="1" x14ac:dyDescent="0.4">
      <c r="A1375" s="24"/>
      <c r="B1375" s="24"/>
      <c r="C1375" s="24"/>
      <c r="P1375" s="13"/>
    </row>
    <row r="1376" spans="1:16" s="12" customFormat="1" ht="15" customHeight="1" x14ac:dyDescent="0.4">
      <c r="A1376" s="24"/>
      <c r="B1376" s="24"/>
      <c r="C1376" s="24"/>
      <c r="P1376" s="13"/>
    </row>
    <row r="1377" spans="1:16" s="12" customFormat="1" ht="15" customHeight="1" x14ac:dyDescent="0.4">
      <c r="A1377" s="24"/>
      <c r="B1377" s="24"/>
      <c r="C1377" s="24"/>
      <c r="P1377" s="13"/>
    </row>
    <row r="1378" spans="1:16" s="12" customFormat="1" ht="15" customHeight="1" x14ac:dyDescent="0.4">
      <c r="A1378" s="24"/>
      <c r="B1378" s="24"/>
      <c r="C1378" s="24"/>
      <c r="P1378" s="13"/>
    </row>
    <row r="1379" spans="1:16" s="12" customFormat="1" ht="15" customHeight="1" x14ac:dyDescent="0.4">
      <c r="A1379" s="24"/>
      <c r="B1379" s="24"/>
      <c r="C1379" s="24"/>
      <c r="P1379" s="13"/>
    </row>
    <row r="1380" spans="1:16" s="12" customFormat="1" ht="15" customHeight="1" x14ac:dyDescent="0.4">
      <c r="A1380" s="24"/>
      <c r="B1380" s="24"/>
      <c r="C1380" s="24"/>
      <c r="P1380" s="13"/>
    </row>
    <row r="1381" spans="1:16" s="12" customFormat="1" ht="15" customHeight="1" x14ac:dyDescent="0.4">
      <c r="A1381" s="24"/>
      <c r="B1381" s="24"/>
      <c r="C1381" s="24"/>
      <c r="P1381" s="13"/>
    </row>
    <row r="1382" spans="1:16" s="12" customFormat="1" ht="15" customHeight="1" x14ac:dyDescent="0.4">
      <c r="A1382" s="24"/>
      <c r="B1382" s="24"/>
      <c r="C1382" s="24"/>
      <c r="P1382" s="13"/>
    </row>
    <row r="1383" spans="1:16" s="12" customFormat="1" ht="15" customHeight="1" x14ac:dyDescent="0.4">
      <c r="A1383" s="24"/>
      <c r="B1383" s="24"/>
      <c r="C1383" s="24"/>
      <c r="P1383" s="13"/>
    </row>
    <row r="1384" spans="1:16" s="12" customFormat="1" ht="15" customHeight="1" x14ac:dyDescent="0.4">
      <c r="A1384" s="24"/>
      <c r="B1384" s="24"/>
      <c r="C1384" s="24"/>
      <c r="P1384" s="13"/>
    </row>
    <row r="1385" spans="1:16" s="12" customFormat="1" ht="15" customHeight="1" x14ac:dyDescent="0.4">
      <c r="A1385" s="24"/>
      <c r="B1385" s="24"/>
      <c r="C1385" s="24"/>
      <c r="P1385" s="13"/>
    </row>
    <row r="1386" spans="1:16" s="12" customFormat="1" ht="15" customHeight="1" x14ac:dyDescent="0.4">
      <c r="A1386" s="24"/>
      <c r="B1386" s="24"/>
      <c r="C1386" s="24"/>
      <c r="P1386" s="13"/>
    </row>
    <row r="1387" spans="1:16" s="12" customFormat="1" ht="15" customHeight="1" x14ac:dyDescent="0.4">
      <c r="A1387" s="24"/>
      <c r="B1387" s="24"/>
      <c r="C1387" s="24"/>
      <c r="P1387" s="13"/>
    </row>
    <row r="1388" spans="1:16" s="12" customFormat="1" ht="15" customHeight="1" x14ac:dyDescent="0.4">
      <c r="A1388" s="24"/>
      <c r="B1388" s="24"/>
      <c r="C1388" s="24"/>
      <c r="P1388" s="13"/>
    </row>
    <row r="1389" spans="1:16" s="12" customFormat="1" ht="15" customHeight="1" x14ac:dyDescent="0.4">
      <c r="A1389" s="24"/>
      <c r="B1389" s="24"/>
      <c r="C1389" s="24"/>
      <c r="P1389" s="13"/>
    </row>
    <row r="1390" spans="1:16" s="12" customFormat="1" ht="15" customHeight="1" x14ac:dyDescent="0.4">
      <c r="A1390" s="24"/>
      <c r="B1390" s="24"/>
      <c r="C1390" s="24"/>
      <c r="P1390" s="13"/>
    </row>
    <row r="1391" spans="1:16" s="12" customFormat="1" ht="15" customHeight="1" x14ac:dyDescent="0.4">
      <c r="A1391" s="24"/>
      <c r="B1391" s="24"/>
      <c r="C1391" s="24"/>
      <c r="P1391" s="13"/>
    </row>
    <row r="1392" spans="1:16" s="12" customFormat="1" ht="15" customHeight="1" x14ac:dyDescent="0.4">
      <c r="A1392" s="24"/>
      <c r="B1392" s="24"/>
      <c r="C1392" s="24"/>
      <c r="P1392" s="13"/>
    </row>
    <row r="1393" spans="1:16" s="12" customFormat="1" ht="15" customHeight="1" x14ac:dyDescent="0.4">
      <c r="A1393" s="24"/>
      <c r="B1393" s="24"/>
      <c r="C1393" s="24"/>
      <c r="P1393" s="13"/>
    </row>
    <row r="1394" spans="1:16" s="12" customFormat="1" ht="15" customHeight="1" x14ac:dyDescent="0.4">
      <c r="A1394" s="24"/>
      <c r="B1394" s="24"/>
      <c r="C1394" s="24"/>
      <c r="P1394" s="13"/>
    </row>
    <row r="1395" spans="1:16" s="12" customFormat="1" ht="15" customHeight="1" x14ac:dyDescent="0.4">
      <c r="A1395" s="24"/>
      <c r="B1395" s="24"/>
      <c r="C1395" s="24"/>
      <c r="P1395" s="13"/>
    </row>
    <row r="1396" spans="1:16" s="12" customFormat="1" ht="15" customHeight="1" x14ac:dyDescent="0.4">
      <c r="A1396" s="24"/>
      <c r="B1396" s="24"/>
      <c r="C1396" s="24"/>
      <c r="P1396" s="13"/>
    </row>
    <row r="1397" spans="1:16" s="12" customFormat="1" ht="15" customHeight="1" x14ac:dyDescent="0.4">
      <c r="A1397" s="24"/>
      <c r="B1397" s="24"/>
      <c r="C1397" s="24"/>
      <c r="P1397" s="13"/>
    </row>
    <row r="1398" spans="1:16" s="12" customFormat="1" ht="15" customHeight="1" x14ac:dyDescent="0.4">
      <c r="A1398" s="24"/>
      <c r="B1398" s="24"/>
      <c r="C1398" s="24"/>
      <c r="P1398" s="13"/>
    </row>
    <row r="1399" spans="1:16" s="12" customFormat="1" ht="15" customHeight="1" x14ac:dyDescent="0.4">
      <c r="A1399" s="24"/>
      <c r="B1399" s="24"/>
      <c r="C1399" s="24"/>
      <c r="P1399" s="13"/>
    </row>
    <row r="1400" spans="1:16" s="12" customFormat="1" ht="15" customHeight="1" x14ac:dyDescent="0.4">
      <c r="A1400" s="24"/>
      <c r="B1400" s="24"/>
      <c r="C1400" s="24"/>
      <c r="P1400" s="13"/>
    </row>
    <row r="1401" spans="1:16" s="12" customFormat="1" ht="15" customHeight="1" x14ac:dyDescent="0.4">
      <c r="A1401" s="24"/>
      <c r="B1401" s="24"/>
      <c r="C1401" s="24"/>
      <c r="P1401" s="13"/>
    </row>
    <row r="1402" spans="1:16" s="12" customFormat="1" ht="15" customHeight="1" x14ac:dyDescent="0.4">
      <c r="A1402" s="24"/>
      <c r="B1402" s="24"/>
      <c r="C1402" s="24"/>
      <c r="P1402" s="13"/>
    </row>
    <row r="1403" spans="1:16" s="12" customFormat="1" ht="15" customHeight="1" x14ac:dyDescent="0.4">
      <c r="A1403" s="24"/>
      <c r="B1403" s="24"/>
      <c r="C1403" s="24"/>
      <c r="P1403" s="13"/>
    </row>
    <row r="1404" spans="1:16" s="12" customFormat="1" ht="15" customHeight="1" x14ac:dyDescent="0.4">
      <c r="A1404" s="24"/>
      <c r="B1404" s="24"/>
      <c r="C1404" s="24"/>
      <c r="P1404" s="13"/>
    </row>
    <row r="1405" spans="1:16" s="12" customFormat="1" ht="15" customHeight="1" x14ac:dyDescent="0.4">
      <c r="A1405" s="24"/>
      <c r="B1405" s="24"/>
      <c r="C1405" s="24"/>
      <c r="P1405" s="13"/>
    </row>
    <row r="1406" spans="1:16" s="12" customFormat="1" ht="15" customHeight="1" x14ac:dyDescent="0.4">
      <c r="A1406" s="24"/>
      <c r="B1406" s="24"/>
      <c r="C1406" s="24"/>
      <c r="P1406" s="13"/>
    </row>
  </sheetData>
  <sheetProtection sheet="1"/>
  <printOptions horizontalCentered="1"/>
  <pageMargins left="0.15748031496062992" right="0.15748031496062992" top="0.51181102362204722" bottom="0.39370078740157483" header="0.23622047244094491" footer="0.31496062992125984"/>
  <pageSetup paperSize="9" scale="110" orientation="landscape" horizontalDpi="300" verticalDpi="300" r:id="rId1"/>
  <headerFooter alignWithMargins="0"/>
  <rowBreaks count="1" manualBreakCount="1">
    <brk id="2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1340"/>
  <sheetViews>
    <sheetView showGridLines="0" zoomScaleNormal="100" workbookViewId="0"/>
  </sheetViews>
  <sheetFormatPr baseColWidth="10" defaultColWidth="11.5546875" defaultRowHeight="15" customHeight="1" x14ac:dyDescent="0.4"/>
  <cols>
    <col min="1" max="1" width="25.77734375" style="8" customWidth="1"/>
    <col min="2" max="2" width="7.33203125" style="8" customWidth="1"/>
    <col min="3" max="14" width="6.77734375" style="9" customWidth="1"/>
    <col min="15" max="15" width="6.77734375" style="10" customWidth="1"/>
    <col min="16" max="26" width="11.5546875" style="3"/>
    <col min="27" max="28" width="10.77734375" style="3" hidden="1" customWidth="1"/>
    <col min="29" max="42" width="5.21875" style="3" hidden="1" customWidth="1"/>
    <col min="43" max="45" width="10.77734375" style="3" hidden="1" customWidth="1"/>
    <col min="46" max="59" width="5.21875" style="3" hidden="1" customWidth="1"/>
    <col min="60" max="60" width="0" style="3" hidden="1" customWidth="1"/>
    <col min="61" max="16384" width="11.5546875" style="3"/>
  </cols>
  <sheetData>
    <row r="1" spans="1:59" ht="30" customHeight="1" x14ac:dyDescent="0.4">
      <c r="A1" s="83" t="str">
        <f>'2. Jahr-Bau'!A1</f>
        <v>Muster AG / Exemple SA</v>
      </c>
      <c r="B1" s="83" t="str">
        <f>'2. Jahr-Bau'!B1</f>
        <v>2. Jahr (2011)</v>
      </c>
      <c r="C1" s="118"/>
      <c r="D1" s="119"/>
      <c r="E1" s="120"/>
      <c r="F1" s="121" t="str">
        <f>IF(BusinessPlan!$B$6=1,AF1,AW1)</f>
        <v>Finanzplan</v>
      </c>
      <c r="G1" s="122"/>
      <c r="H1" s="122"/>
      <c r="I1" s="121"/>
      <c r="J1" s="111"/>
      <c r="K1" s="155"/>
      <c r="L1" s="155"/>
      <c r="M1" s="111"/>
      <c r="N1" s="111"/>
      <c r="O1" s="112"/>
      <c r="AA1" s="246"/>
      <c r="AB1" s="246"/>
      <c r="AC1" s="246"/>
      <c r="AD1" s="246"/>
      <c r="AE1" s="246"/>
      <c r="AF1" s="246" t="s">
        <v>68</v>
      </c>
      <c r="AG1" s="246"/>
      <c r="AH1" s="246"/>
      <c r="AI1" s="246"/>
      <c r="AJ1" s="246"/>
      <c r="AK1" s="246"/>
      <c r="AL1" s="246"/>
      <c r="AM1" s="246"/>
      <c r="AN1" s="246"/>
      <c r="AO1" s="246"/>
      <c r="AP1" s="246"/>
      <c r="AQ1" s="246"/>
      <c r="AR1" s="246"/>
      <c r="AS1" s="246"/>
      <c r="AT1" s="246"/>
      <c r="AU1" s="246"/>
      <c r="AV1" s="246"/>
      <c r="AW1" s="246" t="s">
        <v>188</v>
      </c>
      <c r="AX1" s="246"/>
      <c r="AY1" s="246"/>
      <c r="AZ1" s="246"/>
      <c r="BA1" s="246"/>
      <c r="BB1" s="246"/>
      <c r="BC1" s="246"/>
      <c r="BD1" s="246"/>
      <c r="BE1" s="246"/>
      <c r="BF1" s="246"/>
      <c r="BG1" s="255"/>
    </row>
    <row r="2" spans="1:59" ht="15" customHeight="1" x14ac:dyDescent="0.4">
      <c r="A2" s="120"/>
      <c r="B2" s="119"/>
      <c r="C2" s="120"/>
      <c r="D2" s="120"/>
      <c r="E2" s="120"/>
      <c r="F2" s="120"/>
      <c r="G2" s="121"/>
      <c r="H2" s="111"/>
      <c r="I2" s="111"/>
      <c r="J2" s="111"/>
      <c r="K2" s="111"/>
      <c r="L2" s="111"/>
      <c r="M2" s="111"/>
      <c r="N2" s="111"/>
      <c r="O2" s="112"/>
      <c r="AA2" s="122"/>
      <c r="AB2" s="122"/>
      <c r="AC2" s="122"/>
      <c r="AD2" s="122"/>
      <c r="AE2" s="122"/>
      <c r="AF2" s="122"/>
      <c r="AG2" s="122"/>
      <c r="AH2" s="122"/>
      <c r="AI2" s="122"/>
      <c r="AJ2" s="122"/>
      <c r="AK2" s="122"/>
      <c r="AL2" s="122"/>
      <c r="AM2" s="122"/>
      <c r="AN2" s="122"/>
      <c r="AO2" s="122"/>
      <c r="AP2" s="122"/>
      <c r="AQ2" s="122"/>
      <c r="AR2" s="279"/>
      <c r="AS2" s="279"/>
      <c r="AT2" s="279"/>
      <c r="AU2" s="279"/>
      <c r="AV2" s="255"/>
      <c r="AW2" s="255"/>
      <c r="AX2" s="255"/>
      <c r="AY2" s="255"/>
      <c r="AZ2" s="255"/>
      <c r="BA2" s="255"/>
      <c r="BB2" s="255"/>
      <c r="BC2" s="255"/>
      <c r="BD2" s="255"/>
      <c r="BE2" s="255"/>
      <c r="BF2" s="255"/>
      <c r="BG2" s="255"/>
    </row>
    <row r="3" spans="1:59" s="4" customFormat="1" ht="15" customHeight="1" thickBot="1" x14ac:dyDescent="0.45">
      <c r="A3" s="156"/>
      <c r="B3" s="124"/>
      <c r="C3" s="126" t="str">
        <f>IF(BusinessPlan!$B$6=1,AC3,AT3)</f>
        <v>Jan</v>
      </c>
      <c r="D3" s="126" t="str">
        <f>IF(BusinessPlan!$B$6=1,AD3,AU3)</f>
        <v>Feb</v>
      </c>
      <c r="E3" s="126" t="str">
        <f>IF(BusinessPlan!$B$6=1,AE3,AV3)</f>
        <v>März</v>
      </c>
      <c r="F3" s="126" t="str">
        <f>IF(BusinessPlan!$B$6=1,AF3,AW3)</f>
        <v>April</v>
      </c>
      <c r="G3" s="126" t="str">
        <f>IF(BusinessPlan!$B$6=1,AG3,AX3)</f>
        <v>Mai</v>
      </c>
      <c r="H3" s="126" t="str">
        <f>IF(BusinessPlan!$B$6=1,AH3,AY3)</f>
        <v>Juni</v>
      </c>
      <c r="I3" s="126" t="str">
        <f>IF(BusinessPlan!$B$6=1,AI3,AZ3)</f>
        <v>Juli</v>
      </c>
      <c r="J3" s="126" t="str">
        <f>IF(BusinessPlan!$B$6=1,AJ3,BA3)</f>
        <v>Aug</v>
      </c>
      <c r="K3" s="126" t="str">
        <f>IF(BusinessPlan!$B$6=1,AK3,BB3)</f>
        <v>Sept</v>
      </c>
      <c r="L3" s="126" t="str">
        <f>IF(BusinessPlan!$B$6=1,AL3,BC3)</f>
        <v>Okt</v>
      </c>
      <c r="M3" s="126" t="str">
        <f>IF(BusinessPlan!$B$6=1,AM3,BD3)</f>
        <v>Nov</v>
      </c>
      <c r="N3" s="126" t="str">
        <f>IF(BusinessPlan!$B$6=1,AN3,BE3)</f>
        <v>Dez</v>
      </c>
      <c r="O3" s="127" t="str">
        <f>IF(BusinessPlan!$B$6=1,AO3,BF3)</f>
        <v>TOTAL</v>
      </c>
      <c r="AA3" s="233"/>
      <c r="AB3" s="233"/>
      <c r="AC3" s="233" t="s">
        <v>59</v>
      </c>
      <c r="AD3" s="233" t="s">
        <v>58</v>
      </c>
      <c r="AE3" s="233" t="s">
        <v>31</v>
      </c>
      <c r="AF3" s="233" t="s">
        <v>32</v>
      </c>
      <c r="AG3" s="233" t="s">
        <v>33</v>
      </c>
      <c r="AH3" s="233" t="s">
        <v>34</v>
      </c>
      <c r="AI3" s="233" t="s">
        <v>35</v>
      </c>
      <c r="AJ3" s="233" t="s">
        <v>60</v>
      </c>
      <c r="AK3" s="233" t="s">
        <v>54</v>
      </c>
      <c r="AL3" s="233" t="s">
        <v>55</v>
      </c>
      <c r="AM3" s="233" t="s">
        <v>56</v>
      </c>
      <c r="AN3" s="233" t="s">
        <v>57</v>
      </c>
      <c r="AO3" s="233" t="s">
        <v>0</v>
      </c>
      <c r="AP3" s="233"/>
      <c r="AQ3" s="233"/>
      <c r="AR3" s="233"/>
      <c r="AS3" s="233"/>
      <c r="AT3" s="232" t="s">
        <v>128</v>
      </c>
      <c r="AU3" s="232" t="s">
        <v>129</v>
      </c>
      <c r="AV3" s="232" t="s">
        <v>127</v>
      </c>
      <c r="AW3" s="232" t="s">
        <v>130</v>
      </c>
      <c r="AX3" s="232" t="s">
        <v>33</v>
      </c>
      <c r="AY3" s="232" t="s">
        <v>131</v>
      </c>
      <c r="AZ3" s="232" t="s">
        <v>132</v>
      </c>
      <c r="BA3" s="232" t="s">
        <v>133</v>
      </c>
      <c r="BB3" s="232" t="s">
        <v>134</v>
      </c>
      <c r="BC3" s="232" t="s">
        <v>135</v>
      </c>
      <c r="BD3" s="232" t="s">
        <v>136</v>
      </c>
      <c r="BE3" s="232" t="s">
        <v>137</v>
      </c>
      <c r="BF3" s="231" t="s">
        <v>0</v>
      </c>
      <c r="BG3" s="233"/>
    </row>
    <row r="4" spans="1:59" s="4" customFormat="1" ht="15" customHeight="1" x14ac:dyDescent="0.4">
      <c r="A4" s="118" t="str">
        <f>IF(BusinessPlan!$B$6=1,AA4,AR4)</f>
        <v>1. Cash Out</v>
      </c>
      <c r="B4" s="124"/>
      <c r="C4" s="157"/>
      <c r="D4" s="157"/>
      <c r="E4" s="157"/>
      <c r="F4" s="157"/>
      <c r="G4" s="157"/>
      <c r="H4" s="157"/>
      <c r="I4" s="157"/>
      <c r="J4" s="157"/>
      <c r="K4" s="157"/>
      <c r="L4" s="157"/>
      <c r="M4" s="157"/>
      <c r="N4" s="157"/>
      <c r="O4" s="158"/>
      <c r="AA4" s="233" t="s">
        <v>74</v>
      </c>
      <c r="AB4" s="233"/>
      <c r="AC4" s="233"/>
      <c r="AD4" s="233"/>
      <c r="AE4" s="233"/>
      <c r="AF4" s="233"/>
      <c r="AG4" s="233"/>
      <c r="AH4" s="233"/>
      <c r="AI4" s="233"/>
      <c r="AJ4" s="233"/>
      <c r="AK4" s="233"/>
      <c r="AL4" s="233"/>
      <c r="AM4" s="233"/>
      <c r="AN4" s="233"/>
      <c r="AO4" s="233"/>
      <c r="AP4" s="233"/>
      <c r="AQ4" s="233"/>
      <c r="AR4" s="233" t="s">
        <v>74</v>
      </c>
      <c r="AS4" s="233"/>
      <c r="AT4" s="233"/>
      <c r="AU4" s="233"/>
      <c r="AV4" s="233"/>
      <c r="AW4" s="233"/>
      <c r="AX4" s="233"/>
      <c r="AY4" s="233"/>
      <c r="AZ4" s="233"/>
      <c r="BA4" s="233"/>
      <c r="BB4" s="233"/>
      <c r="BC4" s="233"/>
      <c r="BD4" s="233"/>
      <c r="BE4" s="233"/>
      <c r="BF4" s="233"/>
      <c r="BG4" s="233"/>
    </row>
    <row r="5" spans="1:59" s="4" customFormat="1" ht="15" customHeight="1" x14ac:dyDescent="0.4">
      <c r="A5" s="123"/>
      <c r="B5" s="124"/>
      <c r="C5" s="160"/>
      <c r="D5" s="160"/>
      <c r="E5" s="160"/>
      <c r="F5" s="160"/>
      <c r="G5" s="160"/>
      <c r="H5" s="160"/>
      <c r="I5" s="160"/>
      <c r="J5" s="160"/>
      <c r="K5" s="160"/>
      <c r="L5" s="160"/>
      <c r="M5" s="160"/>
      <c r="N5" s="160"/>
      <c r="O5" s="129"/>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row>
    <row r="6" spans="1:59" s="36" customFormat="1" ht="15" customHeight="1" x14ac:dyDescent="0.4">
      <c r="A6" s="161" t="str">
        <f>IF(BusinessPlan!$B$6=1,AA6,AR6)</f>
        <v>Cash Out Betriebskosten, Steuern, Zinsen</v>
      </c>
      <c r="B6" s="97"/>
      <c r="C6" s="41">
        <f>+'2. Jahr-TOTAL'!D43+'2. Jahr-TOTAL'!D46+'2. Jahr-TOTAL'!D47</f>
        <v>33264</v>
      </c>
      <c r="D6" s="41">
        <f>+'2. Jahr-TOTAL'!E43+'2. Jahr-TOTAL'!E46+'2. Jahr-TOTAL'!E47</f>
        <v>33395</v>
      </c>
      <c r="E6" s="41">
        <f>+'2. Jahr-TOTAL'!F43+'2. Jahr-TOTAL'!F46+'2. Jahr-TOTAL'!F47</f>
        <v>32954</v>
      </c>
      <c r="F6" s="41">
        <f>+'2. Jahr-TOTAL'!G43+'2. Jahr-TOTAL'!G46+'2. Jahr-TOTAL'!G47</f>
        <v>35947</v>
      </c>
      <c r="G6" s="41">
        <f>+'2. Jahr-TOTAL'!H43+'2. Jahr-TOTAL'!H46+'2. Jahr-TOTAL'!H47</f>
        <v>36243</v>
      </c>
      <c r="H6" s="41">
        <f>+'2. Jahr-TOTAL'!I43+'2. Jahr-TOTAL'!I46+'2. Jahr-TOTAL'!I47</f>
        <v>36831</v>
      </c>
      <c r="I6" s="41">
        <f>+'2. Jahr-TOTAL'!J43+'2. Jahr-TOTAL'!J46+'2. Jahr-TOTAL'!J47</f>
        <v>38966</v>
      </c>
      <c r="J6" s="41">
        <f>+'2. Jahr-TOTAL'!K43+'2. Jahr-TOTAL'!K46+'2. Jahr-TOTAL'!K47</f>
        <v>38861</v>
      </c>
      <c r="K6" s="41">
        <f>+'2. Jahr-TOTAL'!L43+'2. Jahr-TOTAL'!L46+'2. Jahr-TOTAL'!L47</f>
        <v>39236</v>
      </c>
      <c r="L6" s="41">
        <f>+'2. Jahr-TOTAL'!M43+'2. Jahr-TOTAL'!M46+'2. Jahr-TOTAL'!M47</f>
        <v>41863</v>
      </c>
      <c r="M6" s="41">
        <f>+'2. Jahr-TOTAL'!N43+'2. Jahr-TOTAL'!N46+'2. Jahr-TOTAL'!N47</f>
        <v>41880</v>
      </c>
      <c r="N6" s="41">
        <f>+'2. Jahr-TOTAL'!O43+'2. Jahr-TOTAL'!O46+'2. Jahr-TOTAL'!O47</f>
        <v>41284</v>
      </c>
      <c r="O6" s="31">
        <f>SUM(C6:N6)</f>
        <v>450724</v>
      </c>
      <c r="AA6" s="233" t="s">
        <v>106</v>
      </c>
      <c r="AB6" s="233"/>
      <c r="AC6" s="233"/>
      <c r="AD6" s="233"/>
      <c r="AE6" s="233"/>
      <c r="AF6" s="233"/>
      <c r="AG6" s="233"/>
      <c r="AH6" s="233"/>
      <c r="AI6" s="233"/>
      <c r="AJ6" s="233"/>
      <c r="AK6" s="233"/>
      <c r="AL6" s="233"/>
      <c r="AM6" s="233"/>
      <c r="AN6" s="233"/>
      <c r="AO6" s="233"/>
      <c r="AP6" s="233"/>
      <c r="AQ6" s="233"/>
      <c r="AR6" s="233" t="s">
        <v>233</v>
      </c>
      <c r="AS6" s="233"/>
      <c r="AT6" s="233"/>
      <c r="AU6" s="233"/>
      <c r="AV6" s="233"/>
      <c r="AW6" s="233"/>
      <c r="AX6" s="233"/>
      <c r="AY6" s="233"/>
      <c r="AZ6" s="233"/>
      <c r="BA6" s="233"/>
      <c r="BB6" s="233"/>
      <c r="BC6" s="233"/>
      <c r="BD6" s="233"/>
      <c r="BE6" s="233"/>
      <c r="BF6" s="233"/>
      <c r="BG6" s="233"/>
    </row>
    <row r="7" spans="1:59" s="1" customFormat="1" ht="15" customHeight="1" x14ac:dyDescent="0.4">
      <c r="A7" s="102"/>
      <c r="B7" s="102"/>
      <c r="C7" s="102"/>
      <c r="D7" s="102"/>
      <c r="E7" s="102"/>
      <c r="F7" s="102"/>
      <c r="G7" s="102"/>
      <c r="H7" s="102"/>
      <c r="I7" s="102"/>
      <c r="J7" s="102"/>
      <c r="K7" s="102"/>
      <c r="L7" s="102"/>
      <c r="M7" s="102"/>
      <c r="N7" s="102"/>
      <c r="O7" s="16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row>
    <row r="8" spans="1:59" s="1" customFormat="1" ht="15" customHeight="1" x14ac:dyDescent="0.4">
      <c r="A8" s="217" t="str">
        <f>IF(BusinessPlan!$B$6=1,AA8,AR8)</f>
        <v>Temporär Mitarbeiter</v>
      </c>
      <c r="B8" s="102"/>
      <c r="C8" s="258"/>
      <c r="D8" s="257"/>
      <c r="E8" s="204"/>
      <c r="F8" s="211" t="str">
        <f>IF(BusinessPlan!$B$6=1,AF8,AW8)</f>
        <v>AHV, ALV</v>
      </c>
      <c r="G8" s="212"/>
      <c r="H8" s="211" t="str">
        <f>IF(BusinessPlan!$B$6=1,AH8,AY8)</f>
        <v>SUVA</v>
      </c>
      <c r="I8" s="211"/>
      <c r="J8" s="213" t="str">
        <f>IF(BusinessPlan!$B$6=1,AJ8,BA8)</f>
        <v>FAR, Parifond</v>
      </c>
      <c r="K8" s="219" t="str">
        <f>IF(BusinessPlan!$B$6=1,AK8,BB8)</f>
        <v xml:space="preserve">(Für die Erfolgsrechnung muss der AG-Anteil </v>
      </c>
      <c r="L8" s="102"/>
      <c r="M8" s="102"/>
      <c r="N8" s="102"/>
      <c r="O8" s="162"/>
      <c r="AA8" s="233" t="s">
        <v>116</v>
      </c>
      <c r="AB8" s="233"/>
      <c r="AC8" s="233"/>
      <c r="AD8" s="233"/>
      <c r="AE8" s="233"/>
      <c r="AF8" s="233" t="s">
        <v>23</v>
      </c>
      <c r="AG8" s="233"/>
      <c r="AH8" s="233" t="s">
        <v>1</v>
      </c>
      <c r="AI8" s="233"/>
      <c r="AJ8" s="256" t="s">
        <v>103</v>
      </c>
      <c r="AK8" s="233" t="s">
        <v>247</v>
      </c>
      <c r="AL8" s="233"/>
      <c r="AM8" s="233"/>
      <c r="AN8" s="233"/>
      <c r="AO8" s="233"/>
      <c r="AP8" s="233"/>
      <c r="AQ8" s="233"/>
      <c r="AR8" s="233" t="s">
        <v>189</v>
      </c>
      <c r="AS8" s="233"/>
      <c r="AT8" s="233"/>
      <c r="AU8" s="233"/>
      <c r="AV8" s="233"/>
      <c r="AW8" s="233" t="s">
        <v>190</v>
      </c>
      <c r="AX8" s="233"/>
      <c r="AY8" s="233" t="s">
        <v>1</v>
      </c>
      <c r="AZ8" s="233"/>
      <c r="BA8" s="256" t="s">
        <v>103</v>
      </c>
      <c r="BB8" s="233" t="s">
        <v>250</v>
      </c>
      <c r="BC8" s="233"/>
      <c r="BD8" s="233"/>
      <c r="BE8" s="233"/>
      <c r="BF8" s="233"/>
      <c r="BG8" s="233"/>
    </row>
    <row r="9" spans="1:59" s="1" customFormat="1" ht="15" customHeight="1" x14ac:dyDescent="0.4">
      <c r="C9" s="205"/>
      <c r="E9" s="198" t="str">
        <f>IF(BusinessPlan!$B$6=1,AE9,AV9)</f>
        <v xml:space="preserve">Jahres-Lohnsumme: </v>
      </c>
      <c r="F9" s="192">
        <v>1500000</v>
      </c>
      <c r="H9" s="197">
        <v>1750000</v>
      </c>
      <c r="I9" s="168"/>
      <c r="J9" s="218">
        <v>500000</v>
      </c>
      <c r="K9" s="219" t="str">
        <f>IF(BusinessPlan!$B$6=1,AK9,BB9)</f>
        <v xml:space="preserve">auf den ersten Seiten mit den </v>
      </c>
      <c r="L9" s="102"/>
      <c r="M9" s="102"/>
      <c r="N9" s="102"/>
      <c r="O9" s="162"/>
      <c r="AA9" s="233"/>
      <c r="AB9" s="233"/>
      <c r="AC9" s="233"/>
      <c r="AD9" s="233"/>
      <c r="AE9" s="233" t="s">
        <v>114</v>
      </c>
      <c r="AF9" s="233"/>
      <c r="AG9" s="233"/>
      <c r="AH9" s="233"/>
      <c r="AI9" s="233"/>
      <c r="AJ9" s="233"/>
      <c r="AK9" s="233" t="s">
        <v>248</v>
      </c>
      <c r="AL9" s="233"/>
      <c r="AM9" s="233"/>
      <c r="AN9" s="233"/>
      <c r="AO9" s="233"/>
      <c r="AP9" s="233"/>
      <c r="AQ9" s="233"/>
      <c r="AR9" s="233"/>
      <c r="AS9" s="233"/>
      <c r="AT9" s="233"/>
      <c r="AU9" s="233"/>
      <c r="AV9" s="233" t="s">
        <v>191</v>
      </c>
      <c r="AW9" s="233"/>
      <c r="AX9" s="233"/>
      <c r="AY9" s="233"/>
      <c r="AZ9" s="233"/>
      <c r="BA9" s="233"/>
      <c r="BB9" s="233" t="s">
        <v>251</v>
      </c>
      <c r="BC9" s="233"/>
      <c r="BD9" s="233"/>
      <c r="BE9" s="233"/>
      <c r="BF9" s="233"/>
      <c r="BG9" s="233"/>
    </row>
    <row r="10" spans="1:59" s="1" customFormat="1" ht="15" customHeight="1" x14ac:dyDescent="0.4">
      <c r="C10" s="206"/>
      <c r="D10" s="208"/>
      <c r="E10" s="207" t="str">
        <f>IF(BusinessPlan!$B$6=1,AE10,AV10)</f>
        <v xml:space="preserve">Satz (AN+AG Anteile): </v>
      </c>
      <c r="F10" s="209">
        <v>0.1</v>
      </c>
      <c r="G10" s="208"/>
      <c r="H10" s="209">
        <v>8.5000000000000006E-2</v>
      </c>
      <c r="I10" s="208"/>
      <c r="J10" s="210">
        <v>0.04</v>
      </c>
      <c r="K10" s="219" t="str">
        <f>IF(BusinessPlan!$B$6=1,AK10,BB10)</f>
        <v>Umsatzangaben angegeben werden)</v>
      </c>
      <c r="L10" s="102"/>
      <c r="M10" s="102"/>
      <c r="N10" s="102"/>
      <c r="O10" s="162"/>
      <c r="AA10" s="233"/>
      <c r="AB10" s="233"/>
      <c r="AC10" s="233"/>
      <c r="AD10" s="233"/>
      <c r="AE10" s="233" t="s">
        <v>113</v>
      </c>
      <c r="AF10" s="233"/>
      <c r="AG10" s="233"/>
      <c r="AH10" s="233"/>
      <c r="AI10" s="233"/>
      <c r="AJ10" s="233"/>
      <c r="AK10" s="233" t="s">
        <v>249</v>
      </c>
      <c r="AL10" s="233"/>
      <c r="AM10" s="233"/>
      <c r="AN10" s="233"/>
      <c r="AO10" s="233"/>
      <c r="AP10" s="233"/>
      <c r="AQ10" s="233"/>
      <c r="AR10" s="233"/>
      <c r="AS10" s="233"/>
      <c r="AT10" s="233"/>
      <c r="AU10" s="233"/>
      <c r="AV10" s="233" t="s">
        <v>227</v>
      </c>
      <c r="AW10" s="233"/>
      <c r="AX10" s="233"/>
      <c r="AY10" s="233"/>
      <c r="AZ10" s="233"/>
      <c r="BA10" s="233"/>
      <c r="BB10" s="233" t="s">
        <v>252</v>
      </c>
      <c r="BC10" s="233"/>
      <c r="BD10" s="233"/>
      <c r="BE10" s="233"/>
      <c r="BF10" s="233"/>
      <c r="BG10" s="233"/>
    </row>
    <row r="11" spans="1:59" s="7" customFormat="1" ht="15" customHeight="1" x14ac:dyDescent="0.4">
      <c r="A11" s="220" t="str">
        <f>IF(BusinessPlan!$B$6=1,AA11,AR11)</f>
        <v>a) Sozialleistungen</v>
      </c>
      <c r="B11" s="198" t="str">
        <f>IF(BusinessPlan!$B$6=1,AB11,AS11)</f>
        <v>AHV, ALV</v>
      </c>
      <c r="C11" s="163">
        <f>ROUND(($F$9*$F10),0)/12</f>
        <v>12500</v>
      </c>
      <c r="D11" s="163">
        <f t="shared" ref="D11:N11" si="0">ROUND(($F$9*$F10),0)/12</f>
        <v>12500</v>
      </c>
      <c r="E11" s="163">
        <f t="shared" si="0"/>
        <v>12500</v>
      </c>
      <c r="F11" s="163">
        <f t="shared" si="0"/>
        <v>12500</v>
      </c>
      <c r="G11" s="163">
        <f t="shared" si="0"/>
        <v>12500</v>
      </c>
      <c r="H11" s="163">
        <f t="shared" si="0"/>
        <v>12500</v>
      </c>
      <c r="I11" s="163">
        <f t="shared" si="0"/>
        <v>12500</v>
      </c>
      <c r="J11" s="163">
        <f t="shared" si="0"/>
        <v>12500</v>
      </c>
      <c r="K11" s="163">
        <f t="shared" si="0"/>
        <v>12500</v>
      </c>
      <c r="L11" s="163">
        <f t="shared" si="0"/>
        <v>12500</v>
      </c>
      <c r="M11" s="163">
        <f t="shared" si="0"/>
        <v>12500</v>
      </c>
      <c r="N11" s="163">
        <f t="shared" si="0"/>
        <v>12500</v>
      </c>
      <c r="O11" s="165">
        <f t="shared" ref="O11:O18" si="1">SUM(C11:N11)</f>
        <v>150000</v>
      </c>
      <c r="P11" s="11"/>
      <c r="Q11" s="11"/>
      <c r="R11" s="11"/>
      <c r="AA11" s="233" t="s">
        <v>118</v>
      </c>
      <c r="AB11" s="233" t="s">
        <v>23</v>
      </c>
      <c r="AC11" s="233"/>
      <c r="AD11" s="233"/>
      <c r="AE11" s="233"/>
      <c r="AF11" s="233"/>
      <c r="AG11" s="233"/>
      <c r="AH11" s="233"/>
      <c r="AI11" s="233"/>
      <c r="AJ11" s="233"/>
      <c r="AK11" s="233"/>
      <c r="AL11" s="233"/>
      <c r="AM11" s="233"/>
      <c r="AN11" s="233"/>
      <c r="AO11" s="233"/>
      <c r="AP11" s="233"/>
      <c r="AQ11" s="233"/>
      <c r="AR11" s="233" t="s">
        <v>192</v>
      </c>
      <c r="AS11" s="256" t="s">
        <v>190</v>
      </c>
      <c r="AT11" s="233"/>
      <c r="AU11" s="233"/>
      <c r="AV11" s="233"/>
      <c r="AW11" s="233"/>
      <c r="AX11" s="233"/>
      <c r="AY11" s="233"/>
      <c r="AZ11" s="233"/>
      <c r="BA11" s="233"/>
      <c r="BB11" s="233"/>
      <c r="BC11" s="233"/>
      <c r="BD11" s="233"/>
      <c r="BE11" s="233"/>
      <c r="BF11" s="233"/>
      <c r="BG11" s="233"/>
    </row>
    <row r="12" spans="1:59" s="7" customFormat="1" ht="15" customHeight="1" x14ac:dyDescent="0.4">
      <c r="A12" s="199" t="str">
        <f>IF(BusinessPlan!$B$6=1,AA12,AR12)</f>
        <v>Auszahlung AG/AN Anteile:</v>
      </c>
      <c r="B12" s="198" t="str">
        <f>IF(BusinessPlan!$B$6=1,AB12,AS12)</f>
        <v>SUVA</v>
      </c>
      <c r="C12" s="163">
        <f>ROUND(($H$9*$H$10),0)/4</f>
        <v>37187.5</v>
      </c>
      <c r="D12" s="163"/>
      <c r="E12" s="163"/>
      <c r="F12" s="163">
        <f>ROUND(($H$9*$H$10),0)/4</f>
        <v>37187.5</v>
      </c>
      <c r="G12" s="163"/>
      <c r="H12" s="163"/>
      <c r="I12" s="163">
        <f>ROUND(($H$9*$H$10),0)/4</f>
        <v>37187.5</v>
      </c>
      <c r="J12" s="163"/>
      <c r="K12" s="163"/>
      <c r="L12" s="163">
        <f>ROUND(($H$9*$H$10),0)/4</f>
        <v>37187.5</v>
      </c>
      <c r="M12" s="163"/>
      <c r="N12" s="163"/>
      <c r="O12" s="165">
        <f t="shared" si="1"/>
        <v>148750</v>
      </c>
      <c r="P12" s="11"/>
      <c r="Q12" s="11"/>
      <c r="R12" s="11"/>
      <c r="AA12" s="233" t="s">
        <v>72</v>
      </c>
      <c r="AB12" s="233" t="s">
        <v>1</v>
      </c>
      <c r="AC12" s="233"/>
      <c r="AD12" s="233"/>
      <c r="AE12" s="233"/>
      <c r="AF12" s="233"/>
      <c r="AG12" s="233"/>
      <c r="AH12" s="233"/>
      <c r="AI12" s="233"/>
      <c r="AJ12" s="233"/>
      <c r="AK12" s="233"/>
      <c r="AL12" s="233"/>
      <c r="AM12" s="233"/>
      <c r="AN12" s="233"/>
      <c r="AO12" s="233"/>
      <c r="AP12" s="233"/>
      <c r="AQ12" s="233"/>
      <c r="AR12" s="233" t="s">
        <v>228</v>
      </c>
      <c r="AS12" s="256" t="s">
        <v>1</v>
      </c>
      <c r="AT12" s="233"/>
      <c r="AU12" s="233"/>
      <c r="AV12" s="233"/>
      <c r="AW12" s="233"/>
      <c r="AX12" s="233"/>
      <c r="AY12" s="233"/>
      <c r="AZ12" s="233"/>
      <c r="BA12" s="233"/>
      <c r="BB12" s="233"/>
      <c r="BC12" s="233"/>
      <c r="BD12" s="233"/>
      <c r="BE12" s="233"/>
      <c r="BF12" s="233"/>
      <c r="BG12" s="233"/>
    </row>
    <row r="13" spans="1:59" s="7" customFormat="1" ht="15" customHeight="1" x14ac:dyDescent="0.4">
      <c r="B13" s="198" t="str">
        <f>IF(BusinessPlan!$B$6=1,AB13,AS13)</f>
        <v>BVG</v>
      </c>
      <c r="C13" s="163">
        <f>ROUND(('2. Jahr-TOTAL'!D15*3%),0)</f>
        <v>4307</v>
      </c>
      <c r="D13" s="163">
        <f>ROUND(('2. Jahr-TOTAL'!E15*3%),0)</f>
        <v>4437</v>
      </c>
      <c r="E13" s="163">
        <f>ROUND(('2. Jahr-TOTAL'!F15*3%),0)</f>
        <v>5253</v>
      </c>
      <c r="F13" s="163">
        <f>ROUND(('2. Jahr-TOTAL'!G15*3%),0)</f>
        <v>4698</v>
      </c>
      <c r="G13" s="163">
        <f>ROUND(('2. Jahr-TOTAL'!H15*3%),0)</f>
        <v>4829</v>
      </c>
      <c r="H13" s="163">
        <f>ROUND(('2. Jahr-TOTAL'!I15*3%),0)</f>
        <v>6851</v>
      </c>
      <c r="I13" s="163">
        <f>ROUND(('2. Jahr-TOTAL'!J15*3%),0)</f>
        <v>5481</v>
      </c>
      <c r="J13" s="163">
        <f>ROUND(('2. Jahr-TOTAL'!K15*3%),0)</f>
        <v>5481</v>
      </c>
      <c r="K13" s="163">
        <f>ROUND(('2. Jahr-TOTAL'!L15*3%),0)</f>
        <v>6851</v>
      </c>
      <c r="L13" s="163">
        <f>ROUND(('2. Jahr-TOTAL'!M15*3%),0)</f>
        <v>6134</v>
      </c>
      <c r="M13" s="163">
        <f>ROUND(('2. Jahr-TOTAL'!N15*3%),0)</f>
        <v>6134</v>
      </c>
      <c r="N13" s="163">
        <f>ROUND(('2. Jahr-TOTAL'!O15*3%),0)</f>
        <v>6890</v>
      </c>
      <c r="O13" s="165">
        <f t="shared" si="1"/>
        <v>67346</v>
      </c>
      <c r="P13" s="11"/>
      <c r="Q13" s="11"/>
      <c r="R13" s="11"/>
      <c r="AA13" s="233"/>
      <c r="AB13" s="233" t="s">
        <v>24</v>
      </c>
      <c r="AC13" s="233"/>
      <c r="AD13" s="233"/>
      <c r="AE13" s="233"/>
      <c r="AF13" s="233"/>
      <c r="AG13" s="233"/>
      <c r="AH13" s="233"/>
      <c r="AI13" s="233"/>
      <c r="AJ13" s="233"/>
      <c r="AK13" s="233"/>
      <c r="AL13" s="233"/>
      <c r="AM13" s="233"/>
      <c r="AN13" s="233"/>
      <c r="AO13" s="233"/>
      <c r="AP13" s="233"/>
      <c r="AQ13" s="233"/>
      <c r="AR13" s="233"/>
      <c r="AS13" s="256" t="s">
        <v>193</v>
      </c>
      <c r="AT13" s="233"/>
      <c r="AU13" s="233"/>
      <c r="AV13" s="233"/>
      <c r="AW13" s="233"/>
      <c r="AX13" s="233"/>
      <c r="AY13" s="233"/>
      <c r="AZ13" s="233"/>
      <c r="BA13" s="233"/>
      <c r="BB13" s="233"/>
      <c r="BC13" s="233"/>
      <c r="BD13" s="233"/>
      <c r="BE13" s="233"/>
      <c r="BF13" s="233"/>
      <c r="BG13" s="233"/>
    </row>
    <row r="14" spans="1:59" s="7" customFormat="1" ht="15" customHeight="1" x14ac:dyDescent="0.4">
      <c r="B14" s="198" t="str">
        <f>IF(BusinessPlan!$B$6=1,AB14,AS14)</f>
        <v>KTG</v>
      </c>
      <c r="C14" s="163">
        <f>ROUND(('2. Jahr-TOTAL'!D15*3.85%),0)</f>
        <v>5527</v>
      </c>
      <c r="D14" s="163">
        <f>ROUND(('2. Jahr-TOTAL'!E15*3.85%),0)</f>
        <v>5694</v>
      </c>
      <c r="E14" s="163">
        <f>ROUND(('2. Jahr-TOTAL'!F15*3.85%),0)</f>
        <v>6741</v>
      </c>
      <c r="F14" s="163">
        <f>ROUND(('2. Jahr-TOTAL'!G15*3.85%),0)</f>
        <v>6029</v>
      </c>
      <c r="G14" s="163">
        <f>ROUND(('2. Jahr-TOTAL'!H15*3.85%),0)</f>
        <v>6197</v>
      </c>
      <c r="H14" s="163">
        <f>ROUND(('2. Jahr-TOTAL'!I15*3.85%),0)</f>
        <v>8792</v>
      </c>
      <c r="I14" s="163">
        <f>ROUND(('2. Jahr-TOTAL'!J15*3.85%),0)</f>
        <v>7034</v>
      </c>
      <c r="J14" s="163">
        <f>ROUND(('2. Jahr-TOTAL'!K15*3.85%),0)</f>
        <v>7034</v>
      </c>
      <c r="K14" s="163">
        <f>ROUND(('2. Jahr-TOTAL'!L15*3.85%),0)</f>
        <v>8792</v>
      </c>
      <c r="L14" s="163">
        <f>ROUND(('2. Jahr-TOTAL'!M15*3.85%),0)</f>
        <v>7871</v>
      </c>
      <c r="M14" s="163">
        <f>ROUND(('2. Jahr-TOTAL'!N15*3.85%),0)</f>
        <v>7871</v>
      </c>
      <c r="N14" s="163">
        <f>ROUND(('2. Jahr-TOTAL'!O15*3.85%),0)</f>
        <v>8843</v>
      </c>
      <c r="O14" s="165">
        <f t="shared" si="1"/>
        <v>86425</v>
      </c>
      <c r="P14" s="84" t="str">
        <f>IF(BusinessPlan!$B$6=1,AP14,BG14)</f>
        <v>Summe:</v>
      </c>
      <c r="Q14" s="11"/>
      <c r="R14" s="11"/>
      <c r="AA14" s="233"/>
      <c r="AB14" s="233" t="s">
        <v>25</v>
      </c>
      <c r="AC14" s="233"/>
      <c r="AD14" s="233"/>
      <c r="AE14" s="233"/>
      <c r="AF14" s="233"/>
      <c r="AG14" s="233"/>
      <c r="AH14" s="233"/>
      <c r="AI14" s="233"/>
      <c r="AJ14" s="233"/>
      <c r="AK14" s="233"/>
      <c r="AL14" s="233"/>
      <c r="AM14" s="233"/>
      <c r="AN14" s="233"/>
      <c r="AO14" s="233"/>
      <c r="AP14" s="233" t="s">
        <v>120</v>
      </c>
      <c r="AQ14" s="233"/>
      <c r="AR14" s="233"/>
      <c r="AS14" s="256" t="s">
        <v>194</v>
      </c>
      <c r="AT14" s="233"/>
      <c r="AU14" s="233"/>
      <c r="AV14" s="233"/>
      <c r="AW14" s="233"/>
      <c r="AX14" s="233"/>
      <c r="AY14" s="233"/>
      <c r="AZ14" s="233"/>
      <c r="BA14" s="233"/>
      <c r="BB14" s="233"/>
      <c r="BC14" s="233"/>
      <c r="BD14" s="233"/>
      <c r="BE14" s="233"/>
      <c r="BF14" s="233"/>
      <c r="BG14" s="233" t="s">
        <v>196</v>
      </c>
    </row>
    <row r="15" spans="1:59" s="7" customFormat="1" ht="15" customHeight="1" x14ac:dyDescent="0.4">
      <c r="B15" s="198" t="str">
        <f>IF(BusinessPlan!$B$6=1,AB15,AS15)</f>
        <v>FAR, Parifond</v>
      </c>
      <c r="C15" s="163">
        <f t="shared" ref="C15:N15" si="2">ROUND(($J$9*$J10),0)/12</f>
        <v>1666.6666666666667</v>
      </c>
      <c r="D15" s="163">
        <f t="shared" si="2"/>
        <v>1666.6666666666667</v>
      </c>
      <c r="E15" s="163">
        <f t="shared" si="2"/>
        <v>1666.6666666666667</v>
      </c>
      <c r="F15" s="163">
        <f t="shared" si="2"/>
        <v>1666.6666666666667</v>
      </c>
      <c r="G15" s="163">
        <f t="shared" si="2"/>
        <v>1666.6666666666667</v>
      </c>
      <c r="H15" s="163">
        <f t="shared" si="2"/>
        <v>1666.6666666666667</v>
      </c>
      <c r="I15" s="163">
        <f t="shared" si="2"/>
        <v>1666.6666666666667</v>
      </c>
      <c r="J15" s="163">
        <f t="shared" si="2"/>
        <v>1666.6666666666667</v>
      </c>
      <c r="K15" s="163">
        <f t="shared" si="2"/>
        <v>1666.6666666666667</v>
      </c>
      <c r="L15" s="163">
        <f t="shared" si="2"/>
        <v>1666.6666666666667</v>
      </c>
      <c r="M15" s="163">
        <f t="shared" si="2"/>
        <v>1666.6666666666667</v>
      </c>
      <c r="N15" s="163">
        <f t="shared" si="2"/>
        <v>1666.6666666666667</v>
      </c>
      <c r="O15" s="165">
        <f t="shared" si="1"/>
        <v>20000</v>
      </c>
      <c r="P15" s="163">
        <f>SUM(O11:O15)</f>
        <v>472521</v>
      </c>
      <c r="Q15" s="11"/>
      <c r="R15" s="11"/>
      <c r="AA15" s="233"/>
      <c r="AB15" s="233" t="s">
        <v>103</v>
      </c>
      <c r="AC15" s="233"/>
      <c r="AD15" s="233"/>
      <c r="AE15" s="233"/>
      <c r="AF15" s="233"/>
      <c r="AG15" s="233"/>
      <c r="AH15" s="233"/>
      <c r="AI15" s="233"/>
      <c r="AJ15" s="233"/>
      <c r="AK15" s="233"/>
      <c r="AL15" s="233"/>
      <c r="AM15" s="233"/>
      <c r="AN15" s="233"/>
      <c r="AO15" s="233"/>
      <c r="AP15" s="233"/>
      <c r="AQ15" s="233"/>
      <c r="AR15" s="233"/>
      <c r="AS15" s="256" t="s">
        <v>103</v>
      </c>
      <c r="AT15" s="233"/>
      <c r="AU15" s="233"/>
      <c r="AV15" s="233"/>
      <c r="AW15" s="233"/>
      <c r="AX15" s="233"/>
      <c r="AY15" s="233"/>
      <c r="AZ15" s="233"/>
      <c r="BA15" s="233"/>
      <c r="BB15" s="233"/>
      <c r="BC15" s="233"/>
      <c r="BD15" s="233"/>
      <c r="BE15" s="233"/>
      <c r="BF15" s="233"/>
      <c r="BG15" s="233"/>
    </row>
    <row r="16" spans="1:59" s="7" customFormat="1" ht="15" customHeight="1" x14ac:dyDescent="0.4">
      <c r="A16" s="199" t="str">
        <f>IF(BusinessPlan!$B$6=1,AA16,AR16)</f>
        <v>b) Gehalt</v>
      </c>
      <c r="B16" s="102"/>
      <c r="C16" s="163"/>
      <c r="D16" s="163"/>
      <c r="E16" s="163"/>
      <c r="F16" s="163"/>
      <c r="G16" s="163"/>
      <c r="H16" s="163"/>
      <c r="I16" s="163"/>
      <c r="J16" s="163"/>
      <c r="K16" s="163"/>
      <c r="L16" s="163"/>
      <c r="M16" s="163"/>
      <c r="N16" s="163"/>
      <c r="O16" s="165"/>
      <c r="P16" s="84" t="str">
        <f>IF(BusinessPlan!$B$6=1,AP16,BG16)</f>
        <v>AN-Anteil:</v>
      </c>
      <c r="Q16" s="11"/>
      <c r="R16" s="11"/>
      <c r="AA16" s="233" t="s">
        <v>117</v>
      </c>
      <c r="AB16" s="233"/>
      <c r="AC16" s="233"/>
      <c r="AD16" s="233"/>
      <c r="AE16" s="233"/>
      <c r="AF16" s="233"/>
      <c r="AG16" s="233"/>
      <c r="AH16" s="233"/>
      <c r="AI16" s="233"/>
      <c r="AJ16" s="233"/>
      <c r="AK16" s="233"/>
      <c r="AL16" s="233"/>
      <c r="AM16" s="233"/>
      <c r="AN16" s="233"/>
      <c r="AO16" s="233"/>
      <c r="AP16" s="233" t="s">
        <v>121</v>
      </c>
      <c r="AQ16" s="233"/>
      <c r="AR16" s="233" t="s">
        <v>195</v>
      </c>
      <c r="AS16" s="233"/>
      <c r="AT16" s="233"/>
      <c r="AU16" s="233"/>
      <c r="AV16" s="233"/>
      <c r="AW16" s="233"/>
      <c r="AX16" s="233"/>
      <c r="AY16" s="233"/>
      <c r="AZ16" s="233"/>
      <c r="BA16" s="233"/>
      <c r="BB16" s="233"/>
      <c r="BC16" s="233"/>
      <c r="BD16" s="233"/>
      <c r="BE16" s="233"/>
      <c r="BF16" s="233"/>
      <c r="BG16" s="233" t="s">
        <v>197</v>
      </c>
    </row>
    <row r="17" spans="1:59" s="7" customFormat="1" ht="15" customHeight="1" x14ac:dyDescent="0.4">
      <c r="A17" s="162" t="str">
        <f>IF(BusinessPlan!$B$6=1,AA17,AR17)</f>
        <v>Auszahlung Netto-Löhne für Temporär Mitarb.</v>
      </c>
      <c r="B17" s="102"/>
      <c r="C17" s="163">
        <f>ROUND((D26*(1-$P17)),0)</f>
        <v>-1007</v>
      </c>
      <c r="D17" s="163">
        <f>ROUND(('2. Jahr-TOTAL'!E15*(1-$P17)),0)</f>
        <v>132334</v>
      </c>
      <c r="E17" s="163">
        <f>ROUND(('2. Jahr-TOTAL'!F15*(1-$P17)),0)</f>
        <v>156660</v>
      </c>
      <c r="F17" s="163">
        <f>ROUND(('2. Jahr-TOTAL'!G15*(1-$P17)),0)</f>
        <v>140118</v>
      </c>
      <c r="G17" s="163">
        <f>ROUND(('2. Jahr-TOTAL'!H15*(1-$P17)),0)</f>
        <v>144010</v>
      </c>
      <c r="H17" s="163">
        <f>ROUND(('2. Jahr-TOTAL'!I15*(1-$P17)),0)</f>
        <v>204339</v>
      </c>
      <c r="I17" s="163">
        <f>ROUND(('2. Jahr-TOTAL'!J15*(1-$P17)),0)</f>
        <v>163471</v>
      </c>
      <c r="J17" s="163">
        <f>ROUND(('2. Jahr-TOTAL'!K15*(1-$P17)),0)</f>
        <v>163471</v>
      </c>
      <c r="K17" s="163">
        <f>ROUND(('2. Jahr-TOTAL'!L15*(1-$P17)),0)</f>
        <v>204339</v>
      </c>
      <c r="L17" s="163">
        <f>ROUND(('2. Jahr-TOTAL'!M15*(1-$P17)),0)</f>
        <v>182932</v>
      </c>
      <c r="M17" s="163">
        <f>ROUND(('2. Jahr-TOTAL'!N15*(1-$P17)),0)</f>
        <v>182932</v>
      </c>
      <c r="N17" s="163">
        <f>ROUND(('2. Jahr-TOTAL'!O15*(1-$P17)),0)</f>
        <v>205507</v>
      </c>
      <c r="O17" s="165">
        <f>SUM(C17:N17)</f>
        <v>1879106</v>
      </c>
      <c r="P17" s="222">
        <f>+P15/'2. Jahr-TOTAL'!P15/2</f>
        <v>0.10524708578759744</v>
      </c>
      <c r="Q17" s="11"/>
      <c r="R17" s="11"/>
      <c r="AA17" s="233" t="s">
        <v>115</v>
      </c>
      <c r="AB17" s="233"/>
      <c r="AC17" s="233"/>
      <c r="AD17" s="233"/>
      <c r="AE17" s="233"/>
      <c r="AF17" s="233"/>
      <c r="AG17" s="233"/>
      <c r="AH17" s="233"/>
      <c r="AI17" s="233"/>
      <c r="AJ17" s="233"/>
      <c r="AK17" s="233"/>
      <c r="AL17" s="233"/>
      <c r="AM17" s="233"/>
      <c r="AN17" s="233"/>
      <c r="AO17" s="233"/>
      <c r="AP17" s="233"/>
      <c r="AQ17" s="233"/>
      <c r="AR17" s="233" t="s">
        <v>198</v>
      </c>
      <c r="AS17" s="233"/>
      <c r="AT17" s="233"/>
      <c r="AU17" s="233"/>
      <c r="AV17" s="233"/>
      <c r="AW17" s="233"/>
      <c r="AX17" s="233"/>
      <c r="AY17" s="233"/>
      <c r="AZ17" s="233"/>
      <c r="BA17" s="233"/>
      <c r="BB17" s="233"/>
      <c r="BC17" s="233"/>
      <c r="BD17" s="233"/>
      <c r="BE17" s="233"/>
      <c r="BF17" s="233"/>
      <c r="BG17" s="233"/>
    </row>
    <row r="18" spans="1:59" s="7" customFormat="1" ht="15" customHeight="1" x14ac:dyDescent="0.4">
      <c r="A18" s="161" t="str">
        <f>IF(BusinessPlan!$B$6=1,AA18,AR18)</f>
        <v>Cash Out Temporär Mitarbeiter</v>
      </c>
      <c r="B18" s="97"/>
      <c r="C18" s="41">
        <f>+SUM(C11:C17)</f>
        <v>60181.166666666664</v>
      </c>
      <c r="D18" s="41">
        <f t="shared" ref="D18:N18" si="3">+SUM(D11:D17)</f>
        <v>156631.66666666666</v>
      </c>
      <c r="E18" s="41">
        <f t="shared" si="3"/>
        <v>182820.66666666666</v>
      </c>
      <c r="F18" s="41">
        <f t="shared" si="3"/>
        <v>202199.16666666666</v>
      </c>
      <c r="G18" s="41">
        <f t="shared" si="3"/>
        <v>169202.66666666666</v>
      </c>
      <c r="H18" s="41">
        <f t="shared" si="3"/>
        <v>234148.66666666666</v>
      </c>
      <c r="I18" s="41">
        <f t="shared" si="3"/>
        <v>227340.16666666666</v>
      </c>
      <c r="J18" s="41">
        <f t="shared" si="3"/>
        <v>190152.66666666666</v>
      </c>
      <c r="K18" s="41">
        <f t="shared" si="3"/>
        <v>234148.66666666666</v>
      </c>
      <c r="L18" s="41">
        <f t="shared" si="3"/>
        <v>248291.16666666666</v>
      </c>
      <c r="M18" s="41">
        <f t="shared" si="3"/>
        <v>211103.66666666666</v>
      </c>
      <c r="N18" s="41">
        <f t="shared" si="3"/>
        <v>235406.66666666666</v>
      </c>
      <c r="O18" s="31">
        <f t="shared" si="1"/>
        <v>2351627</v>
      </c>
      <c r="P18" s="11"/>
      <c r="Q18" s="11"/>
      <c r="R18" s="11"/>
      <c r="AA18" s="233" t="s">
        <v>83</v>
      </c>
      <c r="AB18" s="233"/>
      <c r="AC18" s="233"/>
      <c r="AD18" s="233"/>
      <c r="AE18" s="233"/>
      <c r="AF18" s="233"/>
      <c r="AG18" s="233"/>
      <c r="AH18" s="233"/>
      <c r="AI18" s="233"/>
      <c r="AJ18" s="233"/>
      <c r="AK18" s="233"/>
      <c r="AL18" s="233"/>
      <c r="AM18" s="233"/>
      <c r="AN18" s="233"/>
      <c r="AO18" s="233"/>
      <c r="AP18" s="233"/>
      <c r="AQ18" s="233"/>
      <c r="AR18" s="233" t="s">
        <v>234</v>
      </c>
      <c r="AS18" s="233"/>
      <c r="AT18" s="233"/>
      <c r="AU18" s="233"/>
      <c r="AV18" s="233"/>
      <c r="AW18" s="233"/>
      <c r="AX18" s="233"/>
      <c r="AY18" s="233"/>
      <c r="AZ18" s="233"/>
      <c r="BA18" s="233"/>
      <c r="BB18" s="233"/>
      <c r="BC18" s="233"/>
      <c r="BD18" s="233"/>
      <c r="BE18" s="233"/>
      <c r="BF18" s="233"/>
      <c r="BG18" s="233"/>
    </row>
    <row r="19" spans="1:59" s="7" customFormat="1" ht="15" customHeight="1" x14ac:dyDescent="0.4">
      <c r="A19" s="102"/>
      <c r="B19" s="102"/>
      <c r="C19" s="163"/>
      <c r="D19" s="163"/>
      <c r="E19" s="163"/>
      <c r="F19" s="163"/>
      <c r="G19" s="163"/>
      <c r="H19" s="163"/>
      <c r="I19" s="163"/>
      <c r="J19" s="163"/>
      <c r="K19" s="163"/>
      <c r="L19" s="163"/>
      <c r="M19" s="163"/>
      <c r="N19" s="163"/>
      <c r="O19" s="166"/>
      <c r="P19" s="11"/>
      <c r="Q19" s="11"/>
      <c r="R19" s="11"/>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row>
    <row r="20" spans="1:59" s="7" customFormat="1" ht="15" customHeight="1" x14ac:dyDescent="0.4">
      <c r="A20" s="102" t="str">
        <f>IF(BusinessPlan!$B$6=1,AA20,AR20)</f>
        <v>Investitionen</v>
      </c>
      <c r="B20" s="102"/>
      <c r="C20" s="192">
        <v>500</v>
      </c>
      <c r="D20" s="192">
        <v>1000</v>
      </c>
      <c r="E20" s="192">
        <v>1000</v>
      </c>
      <c r="F20" s="192">
        <v>1000</v>
      </c>
      <c r="G20" s="192">
        <v>1000</v>
      </c>
      <c r="H20" s="192">
        <v>1000</v>
      </c>
      <c r="I20" s="192">
        <v>1000</v>
      </c>
      <c r="J20" s="192">
        <v>1000</v>
      </c>
      <c r="K20" s="192">
        <v>1000</v>
      </c>
      <c r="L20" s="192">
        <v>1000</v>
      </c>
      <c r="M20" s="192">
        <v>1000</v>
      </c>
      <c r="N20" s="192">
        <v>1000</v>
      </c>
      <c r="O20" s="166">
        <f>SUM(C20:N20)</f>
        <v>11500</v>
      </c>
      <c r="P20" s="11"/>
      <c r="Q20" s="11"/>
      <c r="R20" s="11"/>
      <c r="AA20" s="233" t="s">
        <v>69</v>
      </c>
      <c r="AB20" s="233"/>
      <c r="AC20" s="233"/>
      <c r="AD20" s="233"/>
      <c r="AE20" s="233"/>
      <c r="AF20" s="233"/>
      <c r="AG20" s="233"/>
      <c r="AH20" s="233"/>
      <c r="AI20" s="233"/>
      <c r="AJ20" s="233"/>
      <c r="AK20" s="233"/>
      <c r="AL20" s="233"/>
      <c r="AM20" s="233"/>
      <c r="AN20" s="233"/>
      <c r="AO20" s="233"/>
      <c r="AP20" s="233"/>
      <c r="AQ20" s="233"/>
      <c r="AR20" s="233" t="s">
        <v>199</v>
      </c>
      <c r="AS20" s="233"/>
      <c r="AT20" s="233"/>
      <c r="AU20" s="233"/>
      <c r="AV20" s="233"/>
      <c r="AW20" s="233"/>
      <c r="AX20" s="233"/>
      <c r="AY20" s="233"/>
      <c r="AZ20" s="233"/>
      <c r="BA20" s="233"/>
      <c r="BB20" s="233"/>
      <c r="BC20" s="233"/>
      <c r="BD20" s="233"/>
      <c r="BE20" s="233"/>
      <c r="BF20" s="233"/>
      <c r="BG20" s="233"/>
    </row>
    <row r="21" spans="1:59" s="7" customFormat="1" ht="15" customHeight="1" x14ac:dyDescent="0.4">
      <c r="A21" s="102" t="str">
        <f>IF(BusinessPlan!$B$6=1,AA21,AR21)</f>
        <v>Gründungskosten</v>
      </c>
      <c r="B21" s="102"/>
      <c r="C21" s="192">
        <v>0</v>
      </c>
      <c r="D21" s="192">
        <v>0</v>
      </c>
      <c r="E21" s="192">
        <v>0</v>
      </c>
      <c r="F21" s="192">
        <v>0</v>
      </c>
      <c r="G21" s="192">
        <v>0</v>
      </c>
      <c r="H21" s="192">
        <v>0</v>
      </c>
      <c r="I21" s="192">
        <v>0</v>
      </c>
      <c r="J21" s="192">
        <v>0</v>
      </c>
      <c r="K21" s="192">
        <v>0</v>
      </c>
      <c r="L21" s="192">
        <v>0</v>
      </c>
      <c r="M21" s="192">
        <v>0</v>
      </c>
      <c r="N21" s="192">
        <v>0</v>
      </c>
      <c r="O21" s="166">
        <f>SUM(C21:N21)</f>
        <v>0</v>
      </c>
      <c r="P21" s="11"/>
      <c r="Q21" s="11"/>
      <c r="R21" s="11"/>
      <c r="AA21" s="233" t="s">
        <v>26</v>
      </c>
      <c r="AB21" s="233"/>
      <c r="AC21" s="233"/>
      <c r="AD21" s="233"/>
      <c r="AE21" s="233"/>
      <c r="AF21" s="233"/>
      <c r="AG21" s="233"/>
      <c r="AH21" s="233"/>
      <c r="AI21" s="233"/>
      <c r="AJ21" s="233"/>
      <c r="AK21" s="233"/>
      <c r="AL21" s="233"/>
      <c r="AM21" s="233"/>
      <c r="AN21" s="233"/>
      <c r="AO21" s="233"/>
      <c r="AP21" s="233"/>
      <c r="AQ21" s="233"/>
      <c r="AR21" s="233" t="s">
        <v>200</v>
      </c>
      <c r="AS21" s="233"/>
      <c r="AT21" s="233"/>
      <c r="AU21" s="233"/>
      <c r="AV21" s="233"/>
      <c r="AW21" s="233"/>
      <c r="AX21" s="233"/>
      <c r="AY21" s="233"/>
      <c r="AZ21" s="233"/>
      <c r="BA21" s="233"/>
      <c r="BB21" s="233"/>
      <c r="BC21" s="233"/>
      <c r="BD21" s="233"/>
      <c r="BE21" s="233"/>
      <c r="BF21" s="233"/>
      <c r="BG21" s="233"/>
    </row>
    <row r="22" spans="1:59" s="7" customFormat="1" ht="15" customHeight="1" x14ac:dyDescent="0.4">
      <c r="A22" s="102" t="str">
        <f>IF(BusinessPlan!$B$6=1,AA22,AR22)</f>
        <v>Mobiliar, Informatik</v>
      </c>
      <c r="B22" s="102"/>
      <c r="C22" s="192">
        <v>1000</v>
      </c>
      <c r="D22" s="192">
        <v>1500</v>
      </c>
      <c r="E22" s="192">
        <v>1500</v>
      </c>
      <c r="F22" s="192">
        <v>1500</v>
      </c>
      <c r="G22" s="192">
        <v>1500</v>
      </c>
      <c r="H22" s="192">
        <v>1500</v>
      </c>
      <c r="I22" s="192">
        <v>1500</v>
      </c>
      <c r="J22" s="192">
        <v>1500</v>
      </c>
      <c r="K22" s="192">
        <v>1500</v>
      </c>
      <c r="L22" s="192">
        <v>1500</v>
      </c>
      <c r="M22" s="192">
        <v>1500</v>
      </c>
      <c r="N22" s="192">
        <v>1500</v>
      </c>
      <c r="O22" s="166">
        <f>SUM(C22:N22)</f>
        <v>17500</v>
      </c>
      <c r="P22" s="11"/>
      <c r="Q22" s="11"/>
      <c r="R22" s="11"/>
      <c r="AA22" s="233" t="s">
        <v>27</v>
      </c>
      <c r="AB22" s="233"/>
      <c r="AC22" s="233"/>
      <c r="AD22" s="233"/>
      <c r="AE22" s="233"/>
      <c r="AF22" s="233"/>
      <c r="AG22" s="233"/>
      <c r="AH22" s="233"/>
      <c r="AI22" s="233"/>
      <c r="AJ22" s="233"/>
      <c r="AK22" s="233"/>
      <c r="AL22" s="233"/>
      <c r="AM22" s="233"/>
      <c r="AN22" s="233"/>
      <c r="AO22" s="233"/>
      <c r="AP22" s="233"/>
      <c r="AQ22" s="233"/>
      <c r="AR22" s="233" t="s">
        <v>201</v>
      </c>
      <c r="AS22" s="233"/>
      <c r="AT22" s="233"/>
      <c r="AU22" s="233"/>
      <c r="AV22" s="233"/>
      <c r="AW22" s="233"/>
      <c r="AX22" s="233"/>
      <c r="AY22" s="233"/>
      <c r="AZ22" s="233"/>
      <c r="BA22" s="233"/>
      <c r="BB22" s="233"/>
      <c r="BC22" s="233"/>
      <c r="BD22" s="233"/>
      <c r="BE22" s="233"/>
      <c r="BF22" s="233"/>
      <c r="BG22" s="233"/>
    </row>
    <row r="23" spans="1:59" s="7" customFormat="1" ht="15" customHeight="1" x14ac:dyDescent="0.4">
      <c r="A23" s="102" t="str">
        <f>IF(BusinessPlan!$B$6=1,AA23,AR23)</f>
        <v>Übriges</v>
      </c>
      <c r="B23" s="102"/>
      <c r="C23" s="192">
        <v>0</v>
      </c>
      <c r="D23" s="192">
        <v>2000</v>
      </c>
      <c r="E23" s="192">
        <v>0</v>
      </c>
      <c r="F23" s="192">
        <v>2000</v>
      </c>
      <c r="G23" s="192">
        <v>0</v>
      </c>
      <c r="H23" s="192">
        <v>2000</v>
      </c>
      <c r="I23" s="192">
        <v>0</v>
      </c>
      <c r="J23" s="192">
        <v>2000</v>
      </c>
      <c r="K23" s="192">
        <v>0</v>
      </c>
      <c r="L23" s="192">
        <v>2000</v>
      </c>
      <c r="M23" s="192">
        <v>0</v>
      </c>
      <c r="N23" s="192">
        <v>2000</v>
      </c>
      <c r="O23" s="166">
        <f>SUM(C23:N23)</f>
        <v>12000</v>
      </c>
      <c r="P23" s="11"/>
      <c r="Q23" s="11"/>
      <c r="R23" s="11"/>
      <c r="AA23" s="233" t="s">
        <v>28</v>
      </c>
      <c r="AB23" s="233"/>
      <c r="AC23" s="233"/>
      <c r="AD23" s="233"/>
      <c r="AE23" s="233"/>
      <c r="AF23" s="233"/>
      <c r="AG23" s="233"/>
      <c r="AH23" s="233"/>
      <c r="AI23" s="233"/>
      <c r="AJ23" s="233"/>
      <c r="AK23" s="233"/>
      <c r="AL23" s="233"/>
      <c r="AM23" s="233"/>
      <c r="AN23" s="233"/>
      <c r="AO23" s="233"/>
      <c r="AP23" s="233"/>
      <c r="AQ23" s="233"/>
      <c r="AR23" s="233" t="s">
        <v>202</v>
      </c>
      <c r="AS23" s="233"/>
      <c r="AT23" s="233"/>
      <c r="AU23" s="233"/>
      <c r="AV23" s="233"/>
      <c r="AW23" s="233"/>
      <c r="AX23" s="233"/>
      <c r="AY23" s="233"/>
      <c r="AZ23" s="233"/>
      <c r="BA23" s="233"/>
      <c r="BB23" s="233"/>
      <c r="BC23" s="233"/>
      <c r="BD23" s="233"/>
      <c r="BE23" s="233"/>
      <c r="BF23" s="233"/>
      <c r="BG23" s="233"/>
    </row>
    <row r="24" spans="1:59" s="7" customFormat="1" ht="15" customHeight="1" x14ac:dyDescent="0.4">
      <c r="A24" s="161" t="str">
        <f>IF(BusinessPlan!$B$6=1,AA24,AR24)</f>
        <v>Cash Out Investitionen</v>
      </c>
      <c r="B24" s="97"/>
      <c r="C24" s="41">
        <f>SUM(C20:C23)</f>
        <v>1500</v>
      </c>
      <c r="D24" s="41">
        <f t="shared" ref="D24:N24" si="4">SUM(D20:D23)</f>
        <v>4500</v>
      </c>
      <c r="E24" s="41">
        <f t="shared" si="4"/>
        <v>2500</v>
      </c>
      <c r="F24" s="41">
        <f t="shared" si="4"/>
        <v>4500</v>
      </c>
      <c r="G24" s="41">
        <f t="shared" si="4"/>
        <v>2500</v>
      </c>
      <c r="H24" s="41">
        <f t="shared" si="4"/>
        <v>4500</v>
      </c>
      <c r="I24" s="41">
        <f t="shared" si="4"/>
        <v>2500</v>
      </c>
      <c r="J24" s="41">
        <f t="shared" si="4"/>
        <v>4500</v>
      </c>
      <c r="K24" s="41">
        <f t="shared" si="4"/>
        <v>2500</v>
      </c>
      <c r="L24" s="41">
        <f t="shared" si="4"/>
        <v>4500</v>
      </c>
      <c r="M24" s="41">
        <f t="shared" si="4"/>
        <v>2500</v>
      </c>
      <c r="N24" s="41">
        <f t="shared" si="4"/>
        <v>4500</v>
      </c>
      <c r="O24" s="31">
        <f>SUM(C24:N24)</f>
        <v>41000</v>
      </c>
      <c r="P24" s="11"/>
      <c r="Q24" s="11"/>
      <c r="R24" s="11"/>
      <c r="AA24" s="233" t="s">
        <v>84</v>
      </c>
      <c r="AB24" s="233"/>
      <c r="AC24" s="233"/>
      <c r="AD24" s="233"/>
      <c r="AE24" s="233"/>
      <c r="AF24" s="233"/>
      <c r="AG24" s="233"/>
      <c r="AH24" s="233"/>
      <c r="AI24" s="233"/>
      <c r="AJ24" s="233"/>
      <c r="AK24" s="233"/>
      <c r="AL24" s="233"/>
      <c r="AM24" s="233"/>
      <c r="AN24" s="233"/>
      <c r="AO24" s="233"/>
      <c r="AP24" s="233"/>
      <c r="AQ24" s="233"/>
      <c r="AR24" s="233" t="s">
        <v>203</v>
      </c>
      <c r="AS24" s="233"/>
      <c r="AT24" s="233"/>
      <c r="AU24" s="233"/>
      <c r="AV24" s="233"/>
      <c r="AW24" s="233"/>
      <c r="AX24" s="233"/>
      <c r="AY24" s="233"/>
      <c r="AZ24" s="233"/>
      <c r="BA24" s="233"/>
      <c r="BB24" s="233"/>
      <c r="BC24" s="233"/>
      <c r="BD24" s="233"/>
      <c r="BE24" s="233"/>
      <c r="BF24" s="233"/>
      <c r="BG24" s="233"/>
    </row>
    <row r="25" spans="1:59" s="7" customFormat="1" ht="15" customHeight="1" x14ac:dyDescent="0.4">
      <c r="A25" s="164"/>
      <c r="B25" s="164"/>
      <c r="C25" s="167"/>
      <c r="D25" s="167"/>
      <c r="E25" s="167"/>
      <c r="F25" s="167"/>
      <c r="G25" s="167"/>
      <c r="H25" s="167"/>
      <c r="I25" s="167"/>
      <c r="J25" s="167"/>
      <c r="K25" s="167"/>
      <c r="L25" s="167"/>
      <c r="M25" s="167"/>
      <c r="N25" s="167"/>
      <c r="O25" s="167"/>
      <c r="P25" s="11"/>
      <c r="Q25" s="11"/>
      <c r="R25" s="11"/>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row>
    <row r="26" spans="1:59" s="7" customFormat="1" ht="15" customHeight="1" x14ac:dyDescent="0.4">
      <c r="A26" s="168" t="str">
        <f>IF(BusinessPlan!$B$6=1,AA26,AR26)</f>
        <v>Vorsteuer auf Betriebskosten und Investitionen</v>
      </c>
      <c r="B26" s="164"/>
      <c r="C26" s="167"/>
      <c r="D26" s="169">
        <f>ROUND(-(0.4*SUM(C6:C6)+SUM(C24:C24))*7.6%,0)</f>
        <v>-1125</v>
      </c>
      <c r="E26" s="167"/>
      <c r="F26" s="167"/>
      <c r="G26" s="169">
        <f>ROUND(-(0.4*SUM(D6:F6)+SUM(D24:F24))*7.6%,0)</f>
        <v>-3984</v>
      </c>
      <c r="H26" s="167"/>
      <c r="I26" s="167"/>
      <c r="J26" s="169">
        <f>ROUND(-(0.4*SUM(G6:I6)+SUM(G24:I24))*7.6%,0)</f>
        <v>-4128</v>
      </c>
      <c r="K26" s="167"/>
      <c r="L26" s="167"/>
      <c r="M26" s="169">
        <f>ROUND(-(0.4*SUM(J6:L6)+SUM(J24:L24))*7.6%,0)</f>
        <v>-4521</v>
      </c>
      <c r="N26" s="167"/>
      <c r="O26" s="170">
        <f>SUM(C26:N26)</f>
        <v>-13758</v>
      </c>
      <c r="P26" s="11"/>
      <c r="Q26" s="11"/>
      <c r="R26" s="11"/>
      <c r="AA26" s="233" t="s">
        <v>86</v>
      </c>
      <c r="AB26" s="233"/>
      <c r="AC26" s="233"/>
      <c r="AD26" s="233"/>
      <c r="AE26" s="233"/>
      <c r="AF26" s="233"/>
      <c r="AG26" s="233"/>
      <c r="AH26" s="233"/>
      <c r="AI26" s="233"/>
      <c r="AJ26" s="233"/>
      <c r="AK26" s="233"/>
      <c r="AL26" s="233"/>
      <c r="AM26" s="233"/>
      <c r="AN26" s="233"/>
      <c r="AO26" s="233"/>
      <c r="AP26" s="233"/>
      <c r="AQ26" s="233"/>
      <c r="AR26" s="233" t="s">
        <v>229</v>
      </c>
      <c r="AS26" s="233"/>
      <c r="AT26" s="233"/>
      <c r="AU26" s="233"/>
      <c r="AV26" s="233"/>
      <c r="AW26" s="233"/>
      <c r="AX26" s="233"/>
      <c r="AY26" s="233"/>
      <c r="AZ26" s="233"/>
      <c r="BA26" s="233"/>
      <c r="BB26" s="233"/>
      <c r="BC26" s="233"/>
      <c r="BD26" s="233"/>
      <c r="BE26" s="233"/>
      <c r="BF26" s="233"/>
      <c r="BG26" s="233"/>
    </row>
    <row r="27" spans="1:59" s="7" customFormat="1" ht="15" customHeight="1" x14ac:dyDescent="0.4">
      <c r="A27" s="102" t="str">
        <f>IF(BusinessPlan!$B$6=1,AA27,AR27)</f>
        <v>Zahlung MWSt auf fakturiertem Umsatz</v>
      </c>
      <c r="B27" s="102"/>
      <c r="C27" s="169"/>
      <c r="D27" s="169">
        <f>ROUND((('2. Jahr-TOTAL'!D11+SUM('1.Jahr-TOTAL'!N11:O11))*7.6%),0)</f>
        <v>74459</v>
      </c>
      <c r="E27" s="169"/>
      <c r="F27" s="169"/>
      <c r="G27" s="169">
        <f>ROUND((SUM('2. Jahr-TOTAL'!E11:G11)*7.6%),0)</f>
        <v>54592</v>
      </c>
      <c r="H27" s="169"/>
      <c r="I27" s="169"/>
      <c r="J27" s="169">
        <f>ROUND((SUM('2. Jahr-TOTAL'!H11:J11)*7.6%),0)</f>
        <v>66943</v>
      </c>
      <c r="K27" s="169"/>
      <c r="L27" s="169"/>
      <c r="M27" s="169">
        <f>ROUND((SUM('2. Jahr-TOTAL'!K11:M11)*7.6%),0)</f>
        <v>71370</v>
      </c>
      <c r="N27" s="169"/>
      <c r="O27" s="170">
        <f>SUM(C27:N27)</f>
        <v>267364</v>
      </c>
      <c r="P27" s="11"/>
      <c r="Q27" s="11"/>
      <c r="R27" s="11"/>
      <c r="AA27" s="233" t="s">
        <v>87</v>
      </c>
      <c r="AB27" s="233"/>
      <c r="AC27" s="233"/>
      <c r="AD27" s="233"/>
      <c r="AE27" s="233"/>
      <c r="AF27" s="233"/>
      <c r="AG27" s="233"/>
      <c r="AH27" s="233"/>
      <c r="AI27" s="233"/>
      <c r="AJ27" s="233"/>
      <c r="AK27" s="233"/>
      <c r="AL27" s="233"/>
      <c r="AM27" s="233"/>
      <c r="AN27" s="233"/>
      <c r="AO27" s="233"/>
      <c r="AP27" s="233"/>
      <c r="AQ27" s="233"/>
      <c r="AR27" s="233" t="s">
        <v>205</v>
      </c>
      <c r="AS27" s="233"/>
      <c r="AT27" s="233"/>
      <c r="AU27" s="233"/>
      <c r="AV27" s="233"/>
      <c r="AW27" s="233"/>
      <c r="AX27" s="233"/>
      <c r="AY27" s="233"/>
      <c r="AZ27" s="233"/>
      <c r="BA27" s="233"/>
      <c r="BB27" s="233"/>
      <c r="BC27" s="233"/>
      <c r="BD27" s="233"/>
      <c r="BE27" s="233"/>
      <c r="BF27" s="233"/>
      <c r="BG27" s="233"/>
    </row>
    <row r="28" spans="1:59" s="7" customFormat="1" ht="15" customHeight="1" x14ac:dyDescent="0.4">
      <c r="A28" s="161" t="str">
        <f>IF(BusinessPlan!$B$6=1,AA28,AR28)</f>
        <v>Cash Out MWSt</v>
      </c>
      <c r="B28" s="97"/>
      <c r="C28" s="41">
        <f>SUM(C26:C27)</f>
        <v>0</v>
      </c>
      <c r="D28" s="41">
        <f t="shared" ref="D28:N28" si="5">SUM(D26:D27)</f>
        <v>73334</v>
      </c>
      <c r="E28" s="41">
        <f t="shared" si="5"/>
        <v>0</v>
      </c>
      <c r="F28" s="41">
        <f t="shared" si="5"/>
        <v>0</v>
      </c>
      <c r="G28" s="41">
        <f t="shared" si="5"/>
        <v>50608</v>
      </c>
      <c r="H28" s="41">
        <f t="shared" si="5"/>
        <v>0</v>
      </c>
      <c r="I28" s="41">
        <f t="shared" si="5"/>
        <v>0</v>
      </c>
      <c r="J28" s="41">
        <f t="shared" si="5"/>
        <v>62815</v>
      </c>
      <c r="K28" s="41">
        <f t="shared" si="5"/>
        <v>0</v>
      </c>
      <c r="L28" s="41">
        <f t="shared" si="5"/>
        <v>0</v>
      </c>
      <c r="M28" s="41">
        <f t="shared" si="5"/>
        <v>66849</v>
      </c>
      <c r="N28" s="41">
        <f t="shared" si="5"/>
        <v>0</v>
      </c>
      <c r="O28" s="31">
        <f>SUM(C28:N28)</f>
        <v>253606</v>
      </c>
      <c r="P28" s="11"/>
      <c r="Q28" s="11"/>
      <c r="R28" s="11"/>
      <c r="AA28" s="233" t="s">
        <v>85</v>
      </c>
      <c r="AB28" s="233"/>
      <c r="AC28" s="233"/>
      <c r="AD28" s="233"/>
      <c r="AE28" s="233"/>
      <c r="AF28" s="233"/>
      <c r="AG28" s="233"/>
      <c r="AH28" s="233"/>
      <c r="AI28" s="233"/>
      <c r="AJ28" s="233"/>
      <c r="AK28" s="233"/>
      <c r="AL28" s="233"/>
      <c r="AM28" s="233"/>
      <c r="AN28" s="233"/>
      <c r="AO28" s="233"/>
      <c r="AP28" s="233"/>
      <c r="AQ28" s="233"/>
      <c r="AR28" s="233" t="s">
        <v>204</v>
      </c>
      <c r="AS28" s="233"/>
      <c r="AT28" s="233"/>
      <c r="AU28" s="233"/>
      <c r="AV28" s="233"/>
      <c r="AW28" s="233"/>
      <c r="AX28" s="233"/>
      <c r="AY28" s="233"/>
      <c r="AZ28" s="233"/>
      <c r="BA28" s="233"/>
      <c r="BB28" s="233"/>
      <c r="BC28" s="233"/>
      <c r="BD28" s="233"/>
      <c r="BE28" s="233"/>
      <c r="BF28" s="233"/>
      <c r="BG28" s="233"/>
    </row>
    <row r="29" spans="1:59" s="7" customFormat="1" ht="15" customHeight="1" x14ac:dyDescent="0.4">
      <c r="A29" s="164"/>
      <c r="B29" s="164"/>
      <c r="C29" s="167"/>
      <c r="D29" s="167"/>
      <c r="E29" s="167"/>
      <c r="F29" s="167"/>
      <c r="G29" s="167"/>
      <c r="H29" s="167"/>
      <c r="I29" s="167"/>
      <c r="J29" s="167"/>
      <c r="K29" s="167"/>
      <c r="L29" s="167"/>
      <c r="M29" s="167"/>
      <c r="N29" s="167"/>
      <c r="O29" s="167"/>
      <c r="P29" s="84" t="str">
        <f>IF(BusinessPlan!$B$6=1,AP29,BG29)</f>
        <v>check:</v>
      </c>
      <c r="Q29" s="11"/>
      <c r="R29" s="11"/>
      <c r="AA29" s="233"/>
      <c r="AB29" s="233"/>
      <c r="AC29" s="233"/>
      <c r="AD29" s="233"/>
      <c r="AE29" s="233"/>
      <c r="AF29" s="233"/>
      <c r="AG29" s="233"/>
      <c r="AH29" s="233"/>
      <c r="AI29" s="233"/>
      <c r="AJ29" s="233"/>
      <c r="AK29" s="233"/>
      <c r="AL29" s="233"/>
      <c r="AM29" s="233"/>
      <c r="AN29" s="233"/>
      <c r="AO29" s="233"/>
      <c r="AP29" s="233" t="s">
        <v>119</v>
      </c>
      <c r="AQ29" s="233"/>
      <c r="AR29" s="233"/>
      <c r="AS29" s="233"/>
      <c r="AT29" s="233"/>
      <c r="AU29" s="233"/>
      <c r="AV29" s="233"/>
      <c r="AW29" s="233"/>
      <c r="AX29" s="233"/>
      <c r="AY29" s="233"/>
      <c r="AZ29" s="233"/>
      <c r="BA29" s="233"/>
      <c r="BB29" s="233"/>
      <c r="BC29" s="233"/>
      <c r="BD29" s="233"/>
      <c r="BE29" s="233"/>
      <c r="BF29" s="233"/>
      <c r="BG29" s="233" t="s">
        <v>187</v>
      </c>
    </row>
    <row r="30" spans="1:59" s="7" customFormat="1" ht="15" customHeight="1" x14ac:dyDescent="0.4">
      <c r="A30" s="161" t="str">
        <f>IF(BusinessPlan!$B$6=1,AA30,AR30)</f>
        <v>Total Cash Out (ohne Factoring)</v>
      </c>
      <c r="B30" s="171"/>
      <c r="C30" s="41">
        <f t="shared" ref="C30:O30" si="6">+C6+C18+C24+C28</f>
        <v>94945.166666666657</v>
      </c>
      <c r="D30" s="41">
        <f t="shared" si="6"/>
        <v>267860.66666666663</v>
      </c>
      <c r="E30" s="41">
        <f t="shared" si="6"/>
        <v>218274.66666666666</v>
      </c>
      <c r="F30" s="41">
        <f t="shared" si="6"/>
        <v>242646.16666666666</v>
      </c>
      <c r="G30" s="41">
        <f t="shared" si="6"/>
        <v>258553.66666666666</v>
      </c>
      <c r="H30" s="41">
        <f t="shared" si="6"/>
        <v>275479.66666666663</v>
      </c>
      <c r="I30" s="41">
        <f t="shared" si="6"/>
        <v>268806.16666666663</v>
      </c>
      <c r="J30" s="41">
        <f t="shared" si="6"/>
        <v>296328.66666666663</v>
      </c>
      <c r="K30" s="41">
        <f t="shared" si="6"/>
        <v>275884.66666666663</v>
      </c>
      <c r="L30" s="41">
        <f t="shared" si="6"/>
        <v>294654.16666666663</v>
      </c>
      <c r="M30" s="41">
        <f t="shared" si="6"/>
        <v>322332.66666666663</v>
      </c>
      <c r="N30" s="41">
        <f t="shared" si="6"/>
        <v>281190.66666666663</v>
      </c>
      <c r="O30" s="31">
        <f t="shared" si="6"/>
        <v>3096957</v>
      </c>
      <c r="P30" s="11">
        <f>SUM(C30:N30)</f>
        <v>3096956.9999999991</v>
      </c>
      <c r="Q30" s="11"/>
      <c r="R30" s="11"/>
      <c r="AA30" s="233" t="s">
        <v>110</v>
      </c>
      <c r="AB30" s="233"/>
      <c r="AC30" s="233"/>
      <c r="AD30" s="233"/>
      <c r="AE30" s="233"/>
      <c r="AF30" s="233"/>
      <c r="AG30" s="233"/>
      <c r="AH30" s="233"/>
      <c r="AI30" s="233"/>
      <c r="AJ30" s="233"/>
      <c r="AK30" s="233"/>
      <c r="AL30" s="233"/>
      <c r="AM30" s="233"/>
      <c r="AN30" s="233"/>
      <c r="AO30" s="233"/>
      <c r="AP30" s="233"/>
      <c r="AQ30" s="233"/>
      <c r="AR30" s="233" t="s">
        <v>206</v>
      </c>
      <c r="AS30" s="233"/>
      <c r="AT30" s="233"/>
      <c r="AU30" s="233"/>
      <c r="AV30" s="233"/>
      <c r="AW30" s="233"/>
      <c r="AX30" s="233"/>
      <c r="AY30" s="233"/>
      <c r="AZ30" s="233"/>
      <c r="BA30" s="233"/>
      <c r="BB30" s="233"/>
      <c r="BC30" s="233"/>
      <c r="BD30" s="233"/>
      <c r="BE30" s="233"/>
      <c r="BF30" s="233"/>
      <c r="BG30" s="233"/>
    </row>
    <row r="31" spans="1:59" s="7" customFormat="1" ht="15" customHeight="1" x14ac:dyDescent="0.4">
      <c r="A31" s="168"/>
      <c r="B31" s="168"/>
      <c r="C31" s="172"/>
      <c r="D31" s="172"/>
      <c r="E31" s="172"/>
      <c r="F31" s="172"/>
      <c r="G31" s="172"/>
      <c r="H31" s="172"/>
      <c r="I31" s="172"/>
      <c r="J31" s="172"/>
      <c r="K31" s="172"/>
      <c r="L31" s="172"/>
      <c r="M31" s="172"/>
      <c r="N31" s="172"/>
      <c r="O31" s="172"/>
      <c r="P31" s="11"/>
      <c r="Q31" s="11"/>
      <c r="R31" s="11"/>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row>
    <row r="32" spans="1:59" s="7" customFormat="1" ht="15" customHeight="1" x14ac:dyDescent="0.4">
      <c r="A32" s="168"/>
      <c r="B32" s="168"/>
      <c r="C32" s="172"/>
      <c r="D32" s="172"/>
      <c r="E32" s="172"/>
      <c r="F32" s="172"/>
      <c r="G32" s="172" t="str">
        <f>IF(BusinessPlan!$B$6=1,AG32,AX32)</f>
        <v>Finanzplan Seite 1</v>
      </c>
      <c r="H32" s="172"/>
      <c r="I32" s="172"/>
      <c r="J32" s="172"/>
      <c r="K32" s="172"/>
      <c r="L32" s="172"/>
      <c r="M32" s="114" t="str">
        <f>IF(BusinessPlan!$B$6=1,AM32,BD32)</f>
        <v>Eingabefelder in gelb</v>
      </c>
      <c r="N32" s="173"/>
      <c r="O32" s="173"/>
      <c r="P32" s="11"/>
      <c r="Q32" s="11"/>
      <c r="R32" s="11"/>
      <c r="AA32" s="233"/>
      <c r="AB32" s="233"/>
      <c r="AC32" s="233"/>
      <c r="AD32" s="233"/>
      <c r="AE32" s="233"/>
      <c r="AF32" s="233"/>
      <c r="AG32" s="233" t="s">
        <v>108</v>
      </c>
      <c r="AH32" s="233"/>
      <c r="AI32" s="233"/>
      <c r="AJ32" s="233"/>
      <c r="AK32" s="233"/>
      <c r="AL32" s="233"/>
      <c r="AM32" s="233" t="s">
        <v>104</v>
      </c>
      <c r="AN32" s="233"/>
      <c r="AO32" s="233"/>
      <c r="AP32" s="233"/>
      <c r="AQ32" s="233"/>
      <c r="AR32" s="233"/>
      <c r="AS32" s="233"/>
      <c r="AT32" s="233"/>
      <c r="AU32" s="233"/>
      <c r="AV32" s="233"/>
      <c r="AW32" s="233"/>
      <c r="AX32" s="233" t="s">
        <v>207</v>
      </c>
      <c r="AY32" s="233"/>
      <c r="AZ32" s="233"/>
      <c r="BA32" s="233"/>
      <c r="BB32" s="233"/>
      <c r="BC32" s="233"/>
      <c r="BD32" s="233" t="s">
        <v>157</v>
      </c>
      <c r="BE32" s="233"/>
      <c r="BF32" s="233"/>
      <c r="BG32" s="233"/>
    </row>
    <row r="33" spans="1:59" s="7" customFormat="1" ht="15" customHeight="1" x14ac:dyDescent="0.4">
      <c r="A33" s="164"/>
      <c r="B33" s="164"/>
      <c r="C33" s="167"/>
      <c r="D33" s="167"/>
      <c r="E33" s="167"/>
      <c r="F33" s="167"/>
      <c r="G33" s="167"/>
      <c r="H33" s="167"/>
      <c r="I33" s="167"/>
      <c r="J33" s="167"/>
      <c r="K33" s="167"/>
      <c r="L33" s="167"/>
      <c r="M33" s="167"/>
      <c r="N33" s="167"/>
      <c r="O33" s="167"/>
      <c r="P33" s="11"/>
      <c r="Q33" s="11"/>
      <c r="R33" s="11"/>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row>
    <row r="34" spans="1:59" s="7" customFormat="1" ht="15" customHeight="1" x14ac:dyDescent="0.4">
      <c r="A34" s="118" t="str">
        <f>IF(BusinessPlan!$B$6=1,AA34,AR34)</f>
        <v>2. Cash In</v>
      </c>
      <c r="B34" s="164"/>
      <c r="C34" s="167"/>
      <c r="D34" s="167"/>
      <c r="E34" s="167"/>
      <c r="F34" s="167"/>
      <c r="G34" s="167"/>
      <c r="H34" s="167"/>
      <c r="I34" s="167"/>
      <c r="J34" s="167"/>
      <c r="K34" s="167"/>
      <c r="L34" s="167"/>
      <c r="M34" s="167"/>
      <c r="N34" s="167"/>
      <c r="O34" s="167"/>
      <c r="P34" s="11"/>
      <c r="Q34" s="11"/>
      <c r="R34" s="11"/>
      <c r="AA34" s="233" t="s">
        <v>79</v>
      </c>
      <c r="AB34" s="233"/>
      <c r="AC34" s="233"/>
      <c r="AD34" s="233"/>
      <c r="AE34" s="233"/>
      <c r="AF34" s="233"/>
      <c r="AG34" s="233"/>
      <c r="AH34" s="233"/>
      <c r="AI34" s="233"/>
      <c r="AJ34" s="233"/>
      <c r="AK34" s="233"/>
      <c r="AL34" s="233"/>
      <c r="AM34" s="233"/>
      <c r="AN34" s="233"/>
      <c r="AO34" s="233"/>
      <c r="AP34" s="233"/>
      <c r="AQ34" s="233"/>
      <c r="AR34" s="233" t="s">
        <v>79</v>
      </c>
      <c r="AS34" s="233"/>
      <c r="AT34" s="233"/>
      <c r="AU34" s="233"/>
      <c r="AV34" s="233"/>
      <c r="AW34" s="233"/>
      <c r="AX34" s="233"/>
      <c r="AY34" s="233"/>
      <c r="AZ34" s="233"/>
      <c r="BA34" s="233"/>
      <c r="BB34" s="233"/>
      <c r="BC34" s="233"/>
      <c r="BD34" s="233"/>
      <c r="BE34" s="233"/>
      <c r="BF34" s="233"/>
      <c r="BG34" s="233"/>
    </row>
    <row r="35" spans="1:59" s="7" customFormat="1" ht="15" customHeight="1" x14ac:dyDescent="0.4">
      <c r="A35" s="159"/>
      <c r="B35" s="164"/>
      <c r="C35" s="167"/>
      <c r="D35" s="167"/>
      <c r="E35" s="167"/>
      <c r="F35" s="167"/>
      <c r="G35" s="167"/>
      <c r="H35" s="167"/>
      <c r="I35" s="167"/>
      <c r="J35" s="167"/>
      <c r="K35" s="167"/>
      <c r="L35" s="167"/>
      <c r="M35" s="167"/>
      <c r="N35" s="167"/>
      <c r="O35" s="167"/>
      <c r="P35" s="11"/>
      <c r="Q35" s="11"/>
      <c r="R35" s="11"/>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row>
    <row r="36" spans="1:59" s="1" customFormat="1" ht="15" customHeight="1" x14ac:dyDescent="0.4">
      <c r="A36" s="102"/>
      <c r="B36" s="169"/>
      <c r="C36" s="167"/>
      <c r="D36" s="167"/>
      <c r="E36" s="167"/>
      <c r="F36" s="167"/>
      <c r="G36" s="167"/>
      <c r="H36" s="167"/>
      <c r="I36" s="167"/>
      <c r="J36" s="167"/>
      <c r="K36" s="167"/>
      <c r="L36" s="167"/>
      <c r="M36" s="167"/>
      <c r="N36" s="167"/>
      <c r="O36" s="167"/>
      <c r="AA36" s="233" t="s">
        <v>70</v>
      </c>
      <c r="AB36" s="233"/>
      <c r="AC36" s="233"/>
      <c r="AD36" s="233"/>
      <c r="AE36" s="233"/>
      <c r="AF36" s="233"/>
      <c r="AG36" s="233"/>
      <c r="AH36" s="233"/>
      <c r="AI36" s="233"/>
      <c r="AJ36" s="233"/>
      <c r="AK36" s="233"/>
      <c r="AL36" s="233"/>
      <c r="AM36" s="233"/>
      <c r="AN36" s="233"/>
      <c r="AO36" s="233"/>
      <c r="AP36" s="233"/>
      <c r="AQ36" s="233"/>
      <c r="AR36" s="233" t="s">
        <v>208</v>
      </c>
      <c r="AS36" s="233"/>
      <c r="AT36" s="233"/>
      <c r="AU36" s="233"/>
      <c r="AV36" s="233"/>
      <c r="AW36" s="233"/>
      <c r="AX36" s="233"/>
      <c r="AY36" s="233"/>
      <c r="AZ36" s="233"/>
      <c r="BA36" s="233"/>
      <c r="BB36" s="233"/>
      <c r="BC36" s="233"/>
      <c r="BD36" s="233"/>
      <c r="BE36" s="233"/>
      <c r="BF36" s="233"/>
      <c r="BG36" s="233"/>
    </row>
    <row r="37" spans="1:59" s="1" customFormat="1" ht="15" customHeight="1" thickBot="1" x14ac:dyDescent="0.45">
      <c r="A37" s="159"/>
      <c r="B37" s="60"/>
      <c r="C37" s="126" t="str">
        <f>IF(BusinessPlan!$B$6=1,AC37,AT37)</f>
        <v>Jan</v>
      </c>
      <c r="D37" s="126" t="str">
        <f>IF(BusinessPlan!$B$6=1,AD37,AU37)</f>
        <v>Feb</v>
      </c>
      <c r="E37" s="126" t="str">
        <f>IF(BusinessPlan!$B$6=1,AE37,AV37)</f>
        <v>März</v>
      </c>
      <c r="F37" s="126" t="str">
        <f>IF(BusinessPlan!$B$6=1,AF37,AW37)</f>
        <v>April</v>
      </c>
      <c r="G37" s="126" t="str">
        <f>IF(BusinessPlan!$B$6=1,AG37,AX37)</f>
        <v>Mai</v>
      </c>
      <c r="H37" s="126" t="str">
        <f>IF(BusinessPlan!$B$6=1,AH37,AY37)</f>
        <v>Juni</v>
      </c>
      <c r="I37" s="126" t="str">
        <f>IF(BusinessPlan!$B$6=1,AI37,AZ37)</f>
        <v>Juli</v>
      </c>
      <c r="J37" s="126" t="str">
        <f>IF(BusinessPlan!$B$6=1,AJ37,BA37)</f>
        <v>Aug</v>
      </c>
      <c r="K37" s="126" t="str">
        <f>IF(BusinessPlan!$B$6=1,AK37,BB37)</f>
        <v>Sept</v>
      </c>
      <c r="L37" s="126" t="str">
        <f>IF(BusinessPlan!$B$6=1,AL37,BC37)</f>
        <v>Okt</v>
      </c>
      <c r="M37" s="126" t="str">
        <f>IF(BusinessPlan!$B$6=1,AM37,BD37)</f>
        <v>Nov</v>
      </c>
      <c r="N37" s="126" t="str">
        <f>IF(BusinessPlan!$B$6=1,AN37,BE37)</f>
        <v>Dez</v>
      </c>
      <c r="O37" s="127" t="str">
        <f>IF(BusinessPlan!$B$6=1,AO37,BF37)</f>
        <v>TOTAL</v>
      </c>
      <c r="AA37" s="233"/>
      <c r="AB37" s="233"/>
      <c r="AC37" s="233" t="s">
        <v>59</v>
      </c>
      <c r="AD37" s="233" t="s">
        <v>58</v>
      </c>
      <c r="AE37" s="233" t="s">
        <v>31</v>
      </c>
      <c r="AF37" s="233" t="s">
        <v>32</v>
      </c>
      <c r="AG37" s="233" t="s">
        <v>33</v>
      </c>
      <c r="AH37" s="233" t="s">
        <v>34</v>
      </c>
      <c r="AI37" s="233" t="s">
        <v>35</v>
      </c>
      <c r="AJ37" s="233" t="s">
        <v>60</v>
      </c>
      <c r="AK37" s="233" t="s">
        <v>54</v>
      </c>
      <c r="AL37" s="233" t="s">
        <v>55</v>
      </c>
      <c r="AM37" s="233" t="s">
        <v>56</v>
      </c>
      <c r="AN37" s="233" t="s">
        <v>57</v>
      </c>
      <c r="AO37" s="233" t="s">
        <v>0</v>
      </c>
      <c r="AP37" s="233"/>
      <c r="AQ37" s="233"/>
      <c r="AR37" s="233"/>
      <c r="AS37" s="233"/>
      <c r="AT37" s="232" t="s">
        <v>128</v>
      </c>
      <c r="AU37" s="232" t="s">
        <v>129</v>
      </c>
      <c r="AV37" s="232" t="s">
        <v>127</v>
      </c>
      <c r="AW37" s="232" t="s">
        <v>130</v>
      </c>
      <c r="AX37" s="232" t="s">
        <v>33</v>
      </c>
      <c r="AY37" s="232" t="s">
        <v>131</v>
      </c>
      <c r="AZ37" s="232" t="s">
        <v>132</v>
      </c>
      <c r="BA37" s="232" t="s">
        <v>133</v>
      </c>
      <c r="BB37" s="232" t="s">
        <v>134</v>
      </c>
      <c r="BC37" s="232" t="s">
        <v>135</v>
      </c>
      <c r="BD37" s="232" t="s">
        <v>136</v>
      </c>
      <c r="BE37" s="232" t="s">
        <v>137</v>
      </c>
      <c r="BF37" s="231" t="s">
        <v>0</v>
      </c>
      <c r="BG37" s="233"/>
    </row>
    <row r="38" spans="1:59" s="1" customFormat="1" ht="15" customHeight="1" x14ac:dyDescent="0.4">
      <c r="A38" s="174" t="str">
        <f>IF(BusinessPlan!$B$6=1,AA38,AR38)</f>
        <v>Ohne Factoring</v>
      </c>
      <c r="B38" s="24"/>
      <c r="C38" s="134"/>
      <c r="D38" s="134"/>
      <c r="E38" s="134"/>
      <c r="F38" s="134"/>
      <c r="G38" s="134"/>
      <c r="H38" s="134"/>
      <c r="I38" s="134"/>
      <c r="J38" s="134"/>
      <c r="K38" s="134"/>
      <c r="L38" s="134"/>
      <c r="M38" s="134"/>
      <c r="N38" s="134"/>
      <c r="O38" s="124"/>
      <c r="AA38" s="233" t="s">
        <v>77</v>
      </c>
      <c r="AB38" s="233"/>
      <c r="AC38" s="233"/>
      <c r="AD38" s="233"/>
      <c r="AE38" s="233"/>
      <c r="AF38" s="233"/>
      <c r="AG38" s="233"/>
      <c r="AH38" s="233"/>
      <c r="AI38" s="233"/>
      <c r="AJ38" s="233"/>
      <c r="AK38" s="233"/>
      <c r="AL38" s="233"/>
      <c r="AM38" s="233"/>
      <c r="AN38" s="233"/>
      <c r="AO38" s="233"/>
      <c r="AP38" s="233"/>
      <c r="AQ38" s="233"/>
      <c r="AR38" s="233" t="s">
        <v>209</v>
      </c>
      <c r="AS38" s="233"/>
      <c r="AT38" s="233"/>
      <c r="AU38" s="233"/>
      <c r="AV38" s="233"/>
      <c r="AW38" s="233"/>
      <c r="AX38" s="233"/>
      <c r="AY38" s="233"/>
      <c r="AZ38" s="233"/>
      <c r="BA38" s="233"/>
      <c r="BB38" s="233"/>
      <c r="BC38" s="233"/>
      <c r="BD38" s="233"/>
      <c r="BE38" s="233"/>
      <c r="BF38" s="233"/>
      <c r="BG38" s="233"/>
    </row>
    <row r="39" spans="1:59" s="1" customFormat="1" ht="15" customHeight="1" x14ac:dyDescent="0.4">
      <c r="A39" s="175" t="str">
        <f>IF(BusinessPlan!$B$6=1,AA39,AR39)</f>
        <v>Zahlungen Debitoren (inkl MWSt) *)</v>
      </c>
      <c r="B39" s="62"/>
      <c r="C39" s="214">
        <f>+('1.Jahr-TOTAL'!N13/2+'1.Jahr-TOTAL'!O13/2)*1.076</f>
        <v>410072.88722500001</v>
      </c>
      <c r="D39" s="176">
        <f>('1.Jahr-TOTAL'!O13/2)*1.076+('2. Jahr-TOTAL'!D13/2)*1.076</f>
        <v>335985.98322500003</v>
      </c>
      <c r="E39" s="176">
        <f>('2. Jahr-TOTAL'!D13/2+'2. Jahr-TOTAL'!E13/2)*1.076</f>
        <v>232752.788</v>
      </c>
      <c r="F39" s="176">
        <f>('2. Jahr-TOTAL'!E13/2+'2. Jahr-TOTAL'!F13/2)*1.076</f>
        <v>258440.30748750002</v>
      </c>
      <c r="G39" s="176">
        <f>('2. Jahr-TOTAL'!F13/2+'2. Jahr-TOTAL'!G13/2)*1.076</f>
        <v>266151.44803750003</v>
      </c>
      <c r="H39" s="176">
        <f>('2. Jahr-TOTAL'!G13/2+'2. Jahr-TOTAL'!H13/2)*1.076</f>
        <v>261233.95655</v>
      </c>
      <c r="I39" s="176">
        <f>('2. Jahr-TOTAL'!H13/2+'2. Jahr-TOTAL'!I13/2)*1.076</f>
        <v>323447.68475000001</v>
      </c>
      <c r="J39" s="176">
        <f>('2. Jahr-TOTAL'!I13/2+'2. Jahr-TOTAL'!J13/2)*1.076</f>
        <v>336362.03850000002</v>
      </c>
      <c r="K39" s="176">
        <f>('2. Jahr-TOTAL'!J13/2+'2. Jahr-TOTAL'!K13/2)*1.076</f>
        <v>292921.63200000004</v>
      </c>
      <c r="L39" s="176">
        <f>('2. Jahr-TOTAL'!K13/2+'2. Jahr-TOTAL'!L13/2)*1.076</f>
        <v>336362.03850000002</v>
      </c>
      <c r="M39" s="176">
        <f>('2. Jahr-TOTAL'!L13/2+'2. Jahr-TOTAL'!M13/2)*1.076</f>
        <v>357841.35225</v>
      </c>
      <c r="N39" s="176">
        <f>('2. Jahr-TOTAL'!M13/2+'2. Jahr-TOTAL'!N13/2)*1.076</f>
        <v>333203.7095</v>
      </c>
      <c r="O39" s="31">
        <f>SUM(C39:N39)</f>
        <v>3744775.8260250003</v>
      </c>
      <c r="AA39" s="233" t="s">
        <v>97</v>
      </c>
      <c r="AB39" s="233"/>
      <c r="AC39" s="233"/>
      <c r="AD39" s="233"/>
      <c r="AE39" s="233"/>
      <c r="AF39" s="233"/>
      <c r="AG39" s="233"/>
      <c r="AH39" s="233"/>
      <c r="AI39" s="233"/>
      <c r="AJ39" s="233"/>
      <c r="AK39" s="233"/>
      <c r="AL39" s="233"/>
      <c r="AM39" s="233"/>
      <c r="AN39" s="233"/>
      <c r="AO39" s="233"/>
      <c r="AP39" s="233"/>
      <c r="AQ39" s="233"/>
      <c r="AR39" s="233" t="s">
        <v>210</v>
      </c>
      <c r="AS39" s="233"/>
      <c r="AT39" s="233"/>
      <c r="AU39" s="233"/>
      <c r="AV39" s="233"/>
      <c r="AW39" s="233"/>
      <c r="AX39" s="233"/>
      <c r="AY39" s="233"/>
      <c r="AZ39" s="233"/>
      <c r="BA39" s="233"/>
      <c r="BB39" s="233"/>
      <c r="BC39" s="233"/>
      <c r="BD39" s="233"/>
      <c r="BE39" s="233"/>
      <c r="BF39" s="233"/>
      <c r="BG39" s="233"/>
    </row>
    <row r="40" spans="1:59" s="1" customFormat="1" ht="15" customHeight="1" x14ac:dyDescent="0.4">
      <c r="A40" s="102" t="str">
        <f>IF(BusinessPlan!$B$6=1,AA40,AR40)</f>
        <v>Saldo Debitoren Monatsende</v>
      </c>
      <c r="B40" s="163">
        <f>'1.Jahr-Finanzplan'!N40</f>
        <v>631676.50619999995</v>
      </c>
      <c r="C40" s="163">
        <f>B40-C39+('2. Jahr-TOTAL'!D13*1.076)</f>
        <v>450368.34747499996</v>
      </c>
      <c r="D40" s="163">
        <f>C40-D39+('2. Jahr-TOTAL'!E13*1.076)</f>
        <v>351123.2117499999</v>
      </c>
      <c r="E40" s="163">
        <f>D40-E39+('2. Jahr-TOTAL'!F13*1.076)</f>
        <v>398510.1912249999</v>
      </c>
      <c r="F40" s="163">
        <f>E40-F39+('2. Jahr-TOTAL'!G13*1.076)</f>
        <v>392233.01233749988</v>
      </c>
      <c r="G40" s="163">
        <f>F40-G39+('2. Jahr-TOTAL'!H13*1.076)</f>
        <v>396386.34879999986</v>
      </c>
      <c r="H40" s="163">
        <f>G40-H39+('2. Jahr-TOTAL'!I13*1.076)</f>
        <v>511742.97724999988</v>
      </c>
      <c r="I40" s="163">
        <f>H40-I39+('2. Jahr-TOTAL'!J13*1.076)</f>
        <v>484428.78449999989</v>
      </c>
      <c r="J40" s="163">
        <f>I40-J39+('2. Jahr-TOTAL'!K13*1.076)</f>
        <v>437776.51799999987</v>
      </c>
      <c r="K40" s="163">
        <f>J40-K39+('2. Jahr-TOTAL'!L13*1.076)</f>
        <v>527869.19099999988</v>
      </c>
      <c r="L40" s="163">
        <f>K40-L39+('2. Jahr-TOTAL'!M13*1.076)</f>
        <v>524175.55199999985</v>
      </c>
      <c r="M40" s="163">
        <f>L40-M39+('2. Jahr-TOTAL'!N13*1.076)</f>
        <v>500073.21924999985</v>
      </c>
      <c r="N40" s="163">
        <f>M40-N39+('2. Jahr-TOTAL'!O13*1.076)</f>
        <v>534512.38809999987</v>
      </c>
      <c r="O40" s="166"/>
      <c r="AA40" s="233" t="s">
        <v>71</v>
      </c>
      <c r="AB40" s="233"/>
      <c r="AC40" s="233"/>
      <c r="AD40" s="233"/>
      <c r="AE40" s="233"/>
      <c r="AF40" s="233"/>
      <c r="AG40" s="233"/>
      <c r="AH40" s="233"/>
      <c r="AI40" s="233"/>
      <c r="AJ40" s="233"/>
      <c r="AK40" s="233"/>
      <c r="AL40" s="233"/>
      <c r="AM40" s="233"/>
      <c r="AN40" s="233"/>
      <c r="AO40" s="233"/>
      <c r="AP40" s="233"/>
      <c r="AQ40" s="233"/>
      <c r="AR40" s="233" t="s">
        <v>211</v>
      </c>
      <c r="AS40" s="233"/>
      <c r="AT40" s="233"/>
      <c r="AU40" s="233"/>
      <c r="AV40" s="233"/>
      <c r="AW40" s="233"/>
      <c r="AX40" s="233"/>
      <c r="AY40" s="233"/>
      <c r="AZ40" s="233"/>
      <c r="BA40" s="233"/>
      <c r="BB40" s="233"/>
      <c r="BC40" s="233"/>
      <c r="BD40" s="233"/>
      <c r="BE40" s="233"/>
      <c r="BF40" s="233"/>
      <c r="BG40" s="233"/>
    </row>
    <row r="41" spans="1:59" s="1" customFormat="1" ht="15" customHeight="1" x14ac:dyDescent="0.4">
      <c r="A41" s="102"/>
      <c r="B41" s="63"/>
      <c r="C41" s="163"/>
      <c r="D41" s="163"/>
      <c r="E41" s="163"/>
      <c r="F41" s="163"/>
      <c r="G41" s="163"/>
      <c r="H41" s="163"/>
      <c r="I41" s="163"/>
      <c r="J41" s="163"/>
      <c r="K41" s="163"/>
      <c r="L41" s="163"/>
      <c r="M41" s="163"/>
      <c r="N41" s="163"/>
      <c r="O41" s="166"/>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row>
    <row r="42" spans="1:59" s="1" customFormat="1" ht="15" customHeight="1" x14ac:dyDescent="0.4">
      <c r="A42" s="174" t="str">
        <f>IF(BusinessPlan!$B$6=1,AA42,AR42)</f>
        <v>Mit Factoring</v>
      </c>
      <c r="B42" s="63"/>
      <c r="C42" s="163"/>
      <c r="D42" s="163"/>
      <c r="E42" s="163"/>
      <c r="F42" s="163"/>
      <c r="G42" s="163"/>
      <c r="H42" s="163"/>
      <c r="I42" s="163"/>
      <c r="J42" s="163"/>
      <c r="K42" s="163"/>
      <c r="L42" s="163"/>
      <c r="M42" s="163"/>
      <c r="N42" s="163"/>
      <c r="O42" s="166"/>
      <c r="AA42" s="233" t="s">
        <v>78</v>
      </c>
      <c r="AB42" s="233"/>
      <c r="AC42" s="233"/>
      <c r="AD42" s="233"/>
      <c r="AE42" s="233"/>
      <c r="AF42" s="233"/>
      <c r="AG42" s="233"/>
      <c r="AH42" s="233"/>
      <c r="AI42" s="233"/>
      <c r="AJ42" s="233"/>
      <c r="AK42" s="233"/>
      <c r="AL42" s="233"/>
      <c r="AM42" s="233"/>
      <c r="AN42" s="233"/>
      <c r="AO42" s="233"/>
      <c r="AP42" s="233"/>
      <c r="AQ42" s="233"/>
      <c r="AR42" s="233" t="s">
        <v>212</v>
      </c>
      <c r="AS42" s="233"/>
      <c r="AT42" s="233"/>
      <c r="AU42" s="233"/>
      <c r="AV42" s="233"/>
      <c r="AW42" s="233"/>
      <c r="AX42" s="233"/>
      <c r="AY42" s="233"/>
      <c r="AZ42" s="233"/>
      <c r="BA42" s="233"/>
      <c r="BB42" s="233"/>
      <c r="BC42" s="233"/>
      <c r="BD42" s="233"/>
      <c r="BE42" s="233"/>
      <c r="BF42" s="233"/>
      <c r="BG42" s="233"/>
    </row>
    <row r="43" spans="1:59" s="1" customFormat="1" ht="15" customHeight="1" x14ac:dyDescent="0.4">
      <c r="A43" s="102" t="str">
        <f>IF(BusinessPlan!$B$6=1,AA43,AR43)</f>
        <v>Fakturierter Umsatz (inkl. MWSt)</v>
      </c>
      <c r="B43" s="168"/>
      <c r="C43" s="163">
        <f>+('2. Jahr-TOTAL'!D11*1.076)</f>
        <v>229914.30000000002</v>
      </c>
      <c r="D43" s="163">
        <f>+('2. Jahr-TOTAL'!E11*1.076)</f>
        <v>237930.50000000003</v>
      </c>
      <c r="E43" s="163">
        <f>+('2. Jahr-TOTAL'!F11*1.076)</f>
        <v>281547.505</v>
      </c>
      <c r="F43" s="163">
        <f>+('2. Jahr-TOTAL'!G11*1.076)</f>
        <v>253430.28000000003</v>
      </c>
      <c r="G43" s="163">
        <f>+('2. Jahr-TOTAL'!H11*1.076)</f>
        <v>271663.10000000003</v>
      </c>
      <c r="H43" s="163">
        <f>+('2. Jahr-TOTAL'!I11*1.076)</f>
        <v>378483</v>
      </c>
      <c r="I43" s="163">
        <f>+('2. Jahr-TOTAL'!J11*1.076)</f>
        <v>297621.60000000003</v>
      </c>
      <c r="J43" s="163">
        <f>+('2. Jahr-TOTAL'!K11*1.076)</f>
        <v>291165.60000000003</v>
      </c>
      <c r="K43" s="163">
        <f>+('2. Jahr-TOTAL'!L11*1.076)</f>
        <v>384939</v>
      </c>
      <c r="L43" s="163">
        <f>+('2. Jahr-TOTAL'!M11*1.076)</f>
        <v>334340.10000000003</v>
      </c>
      <c r="M43" s="163">
        <f>+('2. Jahr-TOTAL'!N11*1.076)</f>
        <v>335416.10000000003</v>
      </c>
      <c r="N43" s="163">
        <f>+('2. Jahr-TOTAL'!O11*1.076)</f>
        <v>369490.33</v>
      </c>
      <c r="O43" s="31">
        <f>SUM(C43:N43)</f>
        <v>3665941.4150000005</v>
      </c>
      <c r="AA43" s="233" t="s">
        <v>88</v>
      </c>
      <c r="AB43" s="233"/>
      <c r="AC43" s="233"/>
      <c r="AD43" s="233"/>
      <c r="AE43" s="233"/>
      <c r="AF43" s="233"/>
      <c r="AG43" s="233"/>
      <c r="AH43" s="233"/>
      <c r="AI43" s="233"/>
      <c r="AJ43" s="233"/>
      <c r="AK43" s="233"/>
      <c r="AL43" s="233"/>
      <c r="AM43" s="233"/>
      <c r="AN43" s="233"/>
      <c r="AO43" s="233"/>
      <c r="AP43" s="233"/>
      <c r="AQ43" s="233"/>
      <c r="AR43" s="233" t="s">
        <v>213</v>
      </c>
      <c r="AS43" s="233"/>
      <c r="AT43" s="233"/>
      <c r="AU43" s="233"/>
      <c r="AV43" s="233"/>
      <c r="AW43" s="233"/>
      <c r="AX43" s="233"/>
      <c r="AY43" s="233"/>
      <c r="AZ43" s="233"/>
      <c r="BA43" s="233"/>
      <c r="BB43" s="233"/>
      <c r="BC43" s="233"/>
      <c r="BD43" s="233"/>
      <c r="BE43" s="233"/>
      <c r="BF43" s="233"/>
      <c r="BG43" s="233"/>
    </row>
    <row r="44" spans="1:59" s="1" customFormat="1" ht="15" customHeight="1" x14ac:dyDescent="0.4">
      <c r="A44" s="102" t="str">
        <f>IF(BusinessPlan!$B$6=1,AA44,AR44)</f>
        <v>Sofort Finanzierung Factoring</v>
      </c>
      <c r="B44" s="177"/>
      <c r="C44" s="169">
        <f>+C43*'1.Jahr-Finanzplan'!$B44</f>
        <v>195427.155</v>
      </c>
      <c r="D44" s="169">
        <f>+D43*'1.Jahr-Finanzplan'!$B44</f>
        <v>202240.92500000002</v>
      </c>
      <c r="E44" s="169">
        <f>+E43*'1.Jahr-Finanzplan'!$B44</f>
        <v>239315.37925</v>
      </c>
      <c r="F44" s="169">
        <f>+F43*'1.Jahr-Finanzplan'!$B44</f>
        <v>215415.73800000001</v>
      </c>
      <c r="G44" s="169">
        <f>+G43*'1.Jahr-Finanzplan'!$B44</f>
        <v>230913.63500000001</v>
      </c>
      <c r="H44" s="169">
        <f>+H43*'1.Jahr-Finanzplan'!$B44</f>
        <v>321710.55</v>
      </c>
      <c r="I44" s="169">
        <f>+I43*'1.Jahr-Finanzplan'!$B44</f>
        <v>252978.36000000002</v>
      </c>
      <c r="J44" s="169">
        <f>+J43*'1.Jahr-Finanzplan'!$B44</f>
        <v>247490.76</v>
      </c>
      <c r="K44" s="169">
        <f>+K43*'1.Jahr-Finanzplan'!$B44</f>
        <v>327198.14999999997</v>
      </c>
      <c r="L44" s="169">
        <f>+L43*'1.Jahr-Finanzplan'!$B44</f>
        <v>284189.08500000002</v>
      </c>
      <c r="M44" s="169">
        <f>+M43*'1.Jahr-Finanzplan'!$B44</f>
        <v>285103.685</v>
      </c>
      <c r="N44" s="169">
        <f>+N43*'1.Jahr-Finanzplan'!$B44</f>
        <v>314066.78049999999</v>
      </c>
      <c r="O44" s="31">
        <f>SUM(C44:N44)</f>
        <v>3116050.2027500002</v>
      </c>
      <c r="AA44" s="233" t="s">
        <v>73</v>
      </c>
      <c r="AB44" s="233"/>
      <c r="AC44" s="233"/>
      <c r="AD44" s="233"/>
      <c r="AE44" s="233"/>
      <c r="AF44" s="233"/>
      <c r="AG44" s="233"/>
      <c r="AH44" s="233"/>
      <c r="AI44" s="233"/>
      <c r="AJ44" s="233"/>
      <c r="AK44" s="233"/>
      <c r="AL44" s="233"/>
      <c r="AM44" s="233"/>
      <c r="AN44" s="233"/>
      <c r="AO44" s="233"/>
      <c r="AP44" s="233"/>
      <c r="AQ44" s="233"/>
      <c r="AR44" s="233" t="s">
        <v>214</v>
      </c>
      <c r="AS44" s="233"/>
      <c r="AT44" s="233"/>
      <c r="AU44" s="233"/>
      <c r="AV44" s="233"/>
      <c r="AW44" s="233"/>
      <c r="AX44" s="233"/>
      <c r="AY44" s="233"/>
      <c r="AZ44" s="233"/>
      <c r="BA44" s="233"/>
      <c r="BB44" s="233"/>
      <c r="BC44" s="233"/>
      <c r="BD44" s="233"/>
      <c r="BE44" s="233"/>
      <c r="BF44" s="233"/>
      <c r="BG44" s="233"/>
    </row>
    <row r="45" spans="1:59" s="1" customFormat="1" ht="15" customHeight="1" x14ac:dyDescent="0.4">
      <c r="A45" s="102" t="str">
        <f>IF(BusinessPlan!$B$6=1,AA45,AR45)</f>
        <v>Eingang Restbetrag Debitoren</v>
      </c>
      <c r="B45" s="177"/>
      <c r="C45" s="169">
        <f>+'1.Jahr-Finanzplan'!M43*'1.Jahr-Finanzplan'!$B45+'1.Jahr-TOTAL'!N12</f>
        <v>55064.530000000013</v>
      </c>
      <c r="D45" s="169">
        <f>+'1.Jahr-Finanzplan'!N43*'1.Jahr-Finanzplan'!$B45+'1.Jahr-TOTAL'!O12</f>
        <v>64745.299000000014</v>
      </c>
      <c r="E45" s="169">
        <f>+C43*'1.Jahr-Finanzplan'!$B45+'2. Jahr-TOTAL'!D12</f>
        <v>33418.770000000011</v>
      </c>
      <c r="F45" s="169">
        <f>+D43*'1.Jahr-Finanzplan'!$B45+'2. Jahr-TOTAL'!E12</f>
        <v>34583.950000000012</v>
      </c>
      <c r="G45" s="169">
        <f>+E43*'1.Jahr-Finanzplan'!$B45+'2. Jahr-TOTAL'!F12</f>
        <v>40923.819500000005</v>
      </c>
      <c r="H45" s="169">
        <f>+F43*'1.Jahr-Finanzplan'!$B45+'2. Jahr-TOTAL'!G12</f>
        <v>36836.892000000007</v>
      </c>
      <c r="I45" s="169">
        <f>+G43*'1.Jahr-Finanzplan'!$B45+'2. Jahr-TOTAL'!H12</f>
        <v>39487.090000000011</v>
      </c>
      <c r="J45" s="169">
        <f>+H43*'1.Jahr-Finanzplan'!$B45+'2. Jahr-TOTAL'!I12</f>
        <v>55013.700000000012</v>
      </c>
      <c r="K45" s="169">
        <f>+I43*'1.Jahr-Finanzplan'!$B45+'2. Jahr-TOTAL'!J12</f>
        <v>43260.240000000013</v>
      </c>
      <c r="L45" s="169">
        <f>+J43*'1.Jahr-Finanzplan'!$B45+'2. Jahr-TOTAL'!K12</f>
        <v>42321.840000000011</v>
      </c>
      <c r="M45" s="169">
        <f>+K43*'1.Jahr-Finanzplan'!$B45+'2. Jahr-TOTAL'!L12</f>
        <v>55952.100000000006</v>
      </c>
      <c r="N45" s="169">
        <f>+L43*'1.Jahr-Finanzplan'!$B45+'2. Jahr-TOTAL'!M12</f>
        <v>48597.390000000014</v>
      </c>
      <c r="O45" s="31">
        <f>SUM(C45:N45)</f>
        <v>550205.62050000019</v>
      </c>
      <c r="AA45" s="233" t="s">
        <v>76</v>
      </c>
      <c r="AB45" s="233"/>
      <c r="AC45" s="233"/>
      <c r="AD45" s="233"/>
      <c r="AE45" s="233"/>
      <c r="AF45" s="233"/>
      <c r="AG45" s="233"/>
      <c r="AH45" s="233"/>
      <c r="AI45" s="233"/>
      <c r="AJ45" s="233"/>
      <c r="AK45" s="233"/>
      <c r="AL45" s="233"/>
      <c r="AM45" s="233"/>
      <c r="AN45" s="233"/>
      <c r="AO45" s="233"/>
      <c r="AP45" s="233"/>
      <c r="AQ45" s="233"/>
      <c r="AR45" s="233" t="s">
        <v>215</v>
      </c>
      <c r="AS45" s="233"/>
      <c r="AT45" s="233"/>
      <c r="AU45" s="233"/>
      <c r="AV45" s="233"/>
      <c r="AW45" s="233"/>
      <c r="AX45" s="233"/>
      <c r="AY45" s="233"/>
      <c r="AZ45" s="233"/>
      <c r="BA45" s="233"/>
      <c r="BB45" s="233"/>
      <c r="BC45" s="233"/>
      <c r="BD45" s="233"/>
      <c r="BE45" s="233"/>
      <c r="BF45" s="233"/>
      <c r="BG45" s="233"/>
    </row>
    <row r="46" spans="1:59" s="1" customFormat="1" ht="15" customHeight="1" x14ac:dyDescent="0.4">
      <c r="A46" s="113" t="str">
        <f>IF(BusinessPlan!$B$6=1,AA46,AR46)</f>
        <v xml:space="preserve">   (abzüglich Debitorenverluste)</v>
      </c>
      <c r="B46" s="177"/>
      <c r="C46" s="178"/>
      <c r="D46" s="178"/>
      <c r="E46" s="169"/>
      <c r="F46" s="169"/>
      <c r="G46" s="169"/>
      <c r="H46" s="169"/>
      <c r="I46" s="169"/>
      <c r="J46" s="169"/>
      <c r="K46" s="169"/>
      <c r="L46" s="169"/>
      <c r="M46" s="169"/>
      <c r="N46" s="169"/>
      <c r="O46" s="166"/>
      <c r="AA46" s="233" t="s">
        <v>91</v>
      </c>
      <c r="AB46" s="233"/>
      <c r="AC46" s="233"/>
      <c r="AD46" s="233"/>
      <c r="AE46" s="233"/>
      <c r="AF46" s="233"/>
      <c r="AG46" s="233"/>
      <c r="AH46" s="233"/>
      <c r="AI46" s="233"/>
      <c r="AJ46" s="233"/>
      <c r="AK46" s="233"/>
      <c r="AL46" s="233"/>
      <c r="AM46" s="233"/>
      <c r="AN46" s="233"/>
      <c r="AO46" s="233"/>
      <c r="AP46" s="233"/>
      <c r="AQ46" s="233"/>
      <c r="AR46" s="233" t="s">
        <v>216</v>
      </c>
      <c r="AS46" s="233"/>
      <c r="AT46" s="233"/>
      <c r="AU46" s="233"/>
      <c r="AV46" s="233"/>
      <c r="AW46" s="233"/>
      <c r="AX46" s="233"/>
      <c r="AY46" s="233"/>
      <c r="AZ46" s="233"/>
      <c r="BA46" s="233"/>
      <c r="BB46" s="233"/>
      <c r="BC46" s="233"/>
      <c r="BD46" s="233"/>
      <c r="BE46" s="233"/>
      <c r="BF46" s="233"/>
      <c r="BG46" s="233"/>
    </row>
    <row r="47" spans="1:59" s="1" customFormat="1" ht="15" customHeight="1" x14ac:dyDescent="0.4">
      <c r="A47" s="175" t="str">
        <f>IF(BusinessPlan!$B$6=1,AA47,AR47)</f>
        <v>Total Cash In</v>
      </c>
      <c r="B47" s="179"/>
      <c r="C47" s="180">
        <f>SUM(C44:C45)</f>
        <v>250491.685</v>
      </c>
      <c r="D47" s="180">
        <f t="shared" ref="D47:N47" si="7">SUM(D44:D45)</f>
        <v>266986.22400000005</v>
      </c>
      <c r="E47" s="180">
        <f t="shared" si="7"/>
        <v>272734.14925000002</v>
      </c>
      <c r="F47" s="180">
        <f t="shared" si="7"/>
        <v>249999.68800000002</v>
      </c>
      <c r="G47" s="180">
        <f t="shared" si="7"/>
        <v>271837.45449999999</v>
      </c>
      <c r="H47" s="180">
        <f t="shared" si="7"/>
        <v>358547.44199999998</v>
      </c>
      <c r="I47" s="180">
        <f t="shared" si="7"/>
        <v>292465.45</v>
      </c>
      <c r="J47" s="180">
        <f t="shared" si="7"/>
        <v>302504.46000000002</v>
      </c>
      <c r="K47" s="180">
        <f t="shared" si="7"/>
        <v>370458.38999999996</v>
      </c>
      <c r="L47" s="180">
        <f t="shared" si="7"/>
        <v>326510.92500000005</v>
      </c>
      <c r="M47" s="180">
        <f t="shared" si="7"/>
        <v>341055.78500000003</v>
      </c>
      <c r="N47" s="180">
        <f t="shared" si="7"/>
        <v>362664.17050000001</v>
      </c>
      <c r="O47" s="31">
        <f>SUM(C47:N47)</f>
        <v>3666255.8232500004</v>
      </c>
      <c r="AA47" s="233" t="s">
        <v>75</v>
      </c>
      <c r="AB47" s="233"/>
      <c r="AC47" s="233"/>
      <c r="AD47" s="233"/>
      <c r="AE47" s="233"/>
      <c r="AF47" s="233"/>
      <c r="AG47" s="233"/>
      <c r="AH47" s="233"/>
      <c r="AI47" s="233"/>
      <c r="AJ47" s="233"/>
      <c r="AK47" s="233"/>
      <c r="AL47" s="233"/>
      <c r="AM47" s="233"/>
      <c r="AN47" s="233"/>
      <c r="AO47" s="233"/>
      <c r="AP47" s="233"/>
      <c r="AQ47" s="233"/>
      <c r="AR47" s="233" t="s">
        <v>75</v>
      </c>
      <c r="AS47" s="233"/>
      <c r="AT47" s="233"/>
      <c r="AU47" s="233"/>
      <c r="AV47" s="233"/>
      <c r="AW47" s="233"/>
      <c r="AX47" s="233"/>
      <c r="AY47" s="233"/>
      <c r="AZ47" s="233"/>
      <c r="BA47" s="233"/>
      <c r="BB47" s="233"/>
      <c r="BC47" s="233"/>
      <c r="BD47" s="233"/>
      <c r="BE47" s="233"/>
      <c r="BF47" s="233"/>
      <c r="BG47" s="233"/>
    </row>
    <row r="48" spans="1:59" s="1" customFormat="1" ht="15" customHeight="1" x14ac:dyDescent="0.4">
      <c r="A48" s="102" t="str">
        <f>IF(BusinessPlan!$B$6=1,AA48,AR48)</f>
        <v>Zinsen Factoring *)</v>
      </c>
      <c r="B48" s="177"/>
      <c r="C48" s="181">
        <f>+C44*'1.Jahr-Finanzplan'!$B48*45/360</f>
        <v>1954.2715500000002</v>
      </c>
      <c r="D48" s="181">
        <f>+D44*'1.Jahr-Finanzplan'!$B48*45/360</f>
        <v>2022.4092500000002</v>
      </c>
      <c r="E48" s="181">
        <f>+E44*'1.Jahr-Finanzplan'!$B48*45/360</f>
        <v>2393.1537925000002</v>
      </c>
      <c r="F48" s="181">
        <f>+F44*'1.Jahr-Finanzplan'!$B48*45/360</f>
        <v>2154.1573800000001</v>
      </c>
      <c r="G48" s="181">
        <f>+G44*'1.Jahr-Finanzplan'!$B48*45/360</f>
        <v>2309.1363500000002</v>
      </c>
      <c r="H48" s="181">
        <f>+H44*'1.Jahr-Finanzplan'!$B48*45/360</f>
        <v>3217.1055000000001</v>
      </c>
      <c r="I48" s="181">
        <f>+I44*'1.Jahr-Finanzplan'!$B48*45/360</f>
        <v>2529.7836000000002</v>
      </c>
      <c r="J48" s="181">
        <f>+J44*'1.Jahr-Finanzplan'!$B48*45/360</f>
        <v>2474.9076</v>
      </c>
      <c r="K48" s="181">
        <f>+K44*'1.Jahr-Finanzplan'!$B48*45/360</f>
        <v>3271.9814999999994</v>
      </c>
      <c r="L48" s="181">
        <f>+L44*'1.Jahr-Finanzplan'!$B48*45/360</f>
        <v>2841.8908500000002</v>
      </c>
      <c r="M48" s="181">
        <f>+M44*'1.Jahr-Finanzplan'!$B48*45/360</f>
        <v>2851.03685</v>
      </c>
      <c r="N48" s="181">
        <f>+N44*'1.Jahr-Finanzplan'!$B48*45/360</f>
        <v>3140.667805</v>
      </c>
      <c r="O48" s="31">
        <f>SUM(C48:N48)</f>
        <v>31160.502027499999</v>
      </c>
      <c r="P48" s="67"/>
      <c r="AA48" s="233" t="s">
        <v>96</v>
      </c>
      <c r="AB48" s="233"/>
      <c r="AC48" s="233"/>
      <c r="AD48" s="233"/>
      <c r="AE48" s="233"/>
      <c r="AF48" s="233"/>
      <c r="AG48" s="233"/>
      <c r="AH48" s="233"/>
      <c r="AI48" s="233"/>
      <c r="AJ48" s="233"/>
      <c r="AK48" s="233"/>
      <c r="AL48" s="233"/>
      <c r="AM48" s="233"/>
      <c r="AN48" s="233"/>
      <c r="AO48" s="233"/>
      <c r="AP48" s="233"/>
      <c r="AQ48" s="233"/>
      <c r="AR48" s="233" t="s">
        <v>217</v>
      </c>
      <c r="AS48" s="233"/>
      <c r="AT48" s="233"/>
      <c r="AU48" s="233"/>
      <c r="AV48" s="233"/>
      <c r="AW48" s="233"/>
      <c r="AX48" s="233"/>
      <c r="AY48" s="233"/>
      <c r="AZ48" s="233"/>
      <c r="BA48" s="233"/>
      <c r="BB48" s="233"/>
      <c r="BC48" s="233"/>
      <c r="BD48" s="233"/>
      <c r="BE48" s="233"/>
      <c r="BF48" s="233"/>
      <c r="BG48" s="233"/>
    </row>
    <row r="49" spans="1:59" s="1" customFormat="1" ht="15" customHeight="1" x14ac:dyDescent="0.4">
      <c r="A49" s="102" t="str">
        <f>IF(BusinessPlan!$B$6=1,AA49,AR49)</f>
        <v>Kosten Factoring</v>
      </c>
      <c r="B49" s="182"/>
      <c r="C49" s="181">
        <f>('2. Jahr-TOTAL'!D11*1.076)*'1.Jahr-Finanzplan'!$B49</f>
        <v>2299.143</v>
      </c>
      <c r="D49" s="181">
        <f>('2. Jahr-TOTAL'!E11*1.076)*'1.Jahr-Finanzplan'!$B49</f>
        <v>2379.3050000000003</v>
      </c>
      <c r="E49" s="181">
        <f>('2. Jahr-TOTAL'!F11*1.076)*'1.Jahr-Finanzplan'!$B49</f>
        <v>2815.47505</v>
      </c>
      <c r="F49" s="181">
        <f>('2. Jahr-TOTAL'!G11*1.076)*'1.Jahr-Finanzplan'!$B49</f>
        <v>2534.3028000000004</v>
      </c>
      <c r="G49" s="181">
        <f>('2. Jahr-TOTAL'!H11*1.076)*'1.Jahr-Finanzplan'!$B49</f>
        <v>2716.6310000000003</v>
      </c>
      <c r="H49" s="181">
        <f>('2. Jahr-TOTAL'!I11*1.076)*'1.Jahr-Finanzplan'!$B49</f>
        <v>3784.83</v>
      </c>
      <c r="I49" s="181">
        <f>('2. Jahr-TOTAL'!J11*1.076)*'1.Jahr-Finanzplan'!$B49</f>
        <v>2976.2160000000003</v>
      </c>
      <c r="J49" s="181">
        <f>('2. Jahr-TOTAL'!K11*1.076)*'1.Jahr-Finanzplan'!$B49</f>
        <v>2911.6560000000004</v>
      </c>
      <c r="K49" s="181">
        <f>('2. Jahr-TOTAL'!L11*1.076)*'1.Jahr-Finanzplan'!$B49</f>
        <v>3849.39</v>
      </c>
      <c r="L49" s="181">
        <f>('2. Jahr-TOTAL'!M11*1.076)*'1.Jahr-Finanzplan'!$B49</f>
        <v>3343.4010000000003</v>
      </c>
      <c r="M49" s="181">
        <f>('2. Jahr-TOTAL'!N11*1.076)*'1.Jahr-Finanzplan'!$B49</f>
        <v>3354.1610000000005</v>
      </c>
      <c r="N49" s="181">
        <f>('2. Jahr-TOTAL'!O11*1.076)*'1.Jahr-Finanzplan'!$B49</f>
        <v>3694.9033000000004</v>
      </c>
      <c r="O49" s="31">
        <f>SUM(C49:N49)</f>
        <v>36659.414149999997</v>
      </c>
      <c r="AA49" s="233" t="s">
        <v>30</v>
      </c>
      <c r="AB49" s="233"/>
      <c r="AC49" s="233"/>
      <c r="AD49" s="233"/>
      <c r="AE49" s="233"/>
      <c r="AF49" s="233"/>
      <c r="AG49" s="233"/>
      <c r="AH49" s="233"/>
      <c r="AI49" s="233"/>
      <c r="AJ49" s="233"/>
      <c r="AK49" s="233"/>
      <c r="AL49" s="233"/>
      <c r="AM49" s="233"/>
      <c r="AN49" s="233"/>
      <c r="AO49" s="233"/>
      <c r="AP49" s="233"/>
      <c r="AQ49" s="233"/>
      <c r="AR49" s="233" t="s">
        <v>218</v>
      </c>
      <c r="AS49" s="233"/>
      <c r="AT49" s="233"/>
      <c r="AU49" s="233"/>
      <c r="AV49" s="233"/>
      <c r="AW49" s="233"/>
      <c r="AX49" s="233"/>
      <c r="AY49" s="233"/>
      <c r="AZ49" s="233"/>
      <c r="BA49" s="233"/>
      <c r="BB49" s="233"/>
      <c r="BC49" s="233"/>
      <c r="BD49" s="233"/>
      <c r="BE49" s="233"/>
      <c r="BF49" s="233"/>
      <c r="BG49" s="233"/>
    </row>
    <row r="50" spans="1:59" s="1" customFormat="1" ht="15" customHeight="1" x14ac:dyDescent="0.4">
      <c r="A50" s="102"/>
      <c r="B50" s="182"/>
      <c r="C50" s="181"/>
      <c r="D50" s="181"/>
      <c r="E50" s="181"/>
      <c r="F50" s="181"/>
      <c r="G50" s="181"/>
      <c r="H50" s="181"/>
      <c r="I50" s="181"/>
      <c r="J50" s="181"/>
      <c r="K50" s="181"/>
      <c r="L50" s="181"/>
      <c r="M50" s="181"/>
      <c r="N50" s="181"/>
      <c r="O50" s="111"/>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row>
    <row r="51" spans="1:59" s="1" customFormat="1" ht="15" customHeight="1" x14ac:dyDescent="0.4">
      <c r="A51" s="102"/>
      <c r="B51" s="182"/>
      <c r="C51" s="183"/>
      <c r="D51" s="65"/>
      <c r="E51" s="65"/>
      <c r="F51" s="65"/>
      <c r="G51" s="65"/>
      <c r="H51" s="65"/>
      <c r="I51" s="65"/>
      <c r="J51" s="65"/>
      <c r="K51" s="65"/>
      <c r="L51" s="65"/>
      <c r="M51" s="65"/>
      <c r="N51" s="65"/>
      <c r="O51" s="65"/>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row>
    <row r="52" spans="1:59" s="1" customFormat="1" ht="15" customHeight="1" thickBot="1" x14ac:dyDescent="0.45">
      <c r="A52" s="184" t="str">
        <f>IF(BusinessPlan!$B$6=1,AA52,AR52)</f>
        <v>3. Übersicht ohne Factoring</v>
      </c>
      <c r="B52" s="102"/>
      <c r="C52" s="126" t="str">
        <f>IF(BusinessPlan!$B$6=1,AC52,AT52)</f>
        <v>Jan</v>
      </c>
      <c r="D52" s="126" t="str">
        <f>IF(BusinessPlan!$B$6=1,AD52,AU52)</f>
        <v>Feb</v>
      </c>
      <c r="E52" s="126" t="str">
        <f>IF(BusinessPlan!$B$6=1,AE52,AV52)</f>
        <v>März</v>
      </c>
      <c r="F52" s="126" t="str">
        <f>IF(BusinessPlan!$B$6=1,AF52,AW52)</f>
        <v>April</v>
      </c>
      <c r="G52" s="126" t="str">
        <f>IF(BusinessPlan!$B$6=1,AG52,AX52)</f>
        <v>Mai</v>
      </c>
      <c r="H52" s="126" t="str">
        <f>IF(BusinessPlan!$B$6=1,AH52,AY52)</f>
        <v>Juni</v>
      </c>
      <c r="I52" s="126" t="str">
        <f>IF(BusinessPlan!$B$6=1,AI52,AZ52)</f>
        <v>Juli</v>
      </c>
      <c r="J52" s="126" t="str">
        <f>IF(BusinessPlan!$B$6=1,AJ52,BA52)</f>
        <v>Aug</v>
      </c>
      <c r="K52" s="126" t="str">
        <f>IF(BusinessPlan!$B$6=1,AK52,BB52)</f>
        <v>Sept</v>
      </c>
      <c r="L52" s="126" t="str">
        <f>IF(BusinessPlan!$B$6=1,AL52,BC52)</f>
        <v>Okt</v>
      </c>
      <c r="M52" s="126" t="str">
        <f>IF(BusinessPlan!$B$6=1,AM52,BD52)</f>
        <v>Nov</v>
      </c>
      <c r="N52" s="126" t="str">
        <f>IF(BusinessPlan!$B$6=1,AN52,BE52)</f>
        <v>Dez</v>
      </c>
      <c r="O52" s="127" t="str">
        <f>IF(BusinessPlan!$B$6=1,AO52,BF52)</f>
        <v>TOTAL</v>
      </c>
      <c r="AA52" s="233" t="s">
        <v>89</v>
      </c>
      <c r="AB52" s="233"/>
      <c r="AC52" s="233" t="s">
        <v>59</v>
      </c>
      <c r="AD52" s="233" t="s">
        <v>58</v>
      </c>
      <c r="AE52" s="233" t="s">
        <v>31</v>
      </c>
      <c r="AF52" s="233" t="s">
        <v>32</v>
      </c>
      <c r="AG52" s="233" t="s">
        <v>33</v>
      </c>
      <c r="AH52" s="233" t="s">
        <v>34</v>
      </c>
      <c r="AI52" s="233" t="s">
        <v>35</v>
      </c>
      <c r="AJ52" s="233" t="s">
        <v>60</v>
      </c>
      <c r="AK52" s="233" t="s">
        <v>54</v>
      </c>
      <c r="AL52" s="233" t="s">
        <v>55</v>
      </c>
      <c r="AM52" s="233" t="s">
        <v>56</v>
      </c>
      <c r="AN52" s="233" t="s">
        <v>57</v>
      </c>
      <c r="AO52" s="233" t="s">
        <v>0</v>
      </c>
      <c r="AP52" s="233"/>
      <c r="AQ52" s="233"/>
      <c r="AR52" s="233" t="s">
        <v>219</v>
      </c>
      <c r="AS52" s="233"/>
      <c r="AT52" s="232" t="s">
        <v>128</v>
      </c>
      <c r="AU52" s="232" t="s">
        <v>129</v>
      </c>
      <c r="AV52" s="232" t="s">
        <v>127</v>
      </c>
      <c r="AW52" s="232" t="s">
        <v>130</v>
      </c>
      <c r="AX52" s="232" t="s">
        <v>33</v>
      </c>
      <c r="AY52" s="232" t="s">
        <v>131</v>
      </c>
      <c r="AZ52" s="232" t="s">
        <v>132</v>
      </c>
      <c r="BA52" s="232" t="s">
        <v>133</v>
      </c>
      <c r="BB52" s="232" t="s">
        <v>134</v>
      </c>
      <c r="BC52" s="232" t="s">
        <v>135</v>
      </c>
      <c r="BD52" s="232" t="s">
        <v>136</v>
      </c>
      <c r="BE52" s="232" t="s">
        <v>137</v>
      </c>
      <c r="BF52" s="231" t="s">
        <v>0</v>
      </c>
      <c r="BG52" s="233"/>
    </row>
    <row r="53" spans="1:59" s="1" customFormat="1" ht="15" customHeight="1" x14ac:dyDescent="0.4">
      <c r="A53" s="102" t="str">
        <f>IF(BusinessPlan!$B$6=1,AA53,AR53)</f>
        <v>Total Umsatz (ohne MWSt)</v>
      </c>
      <c r="B53" s="102"/>
      <c r="C53" s="185">
        <f>'2. Jahr-TOTAL'!D11</f>
        <v>213675</v>
      </c>
      <c r="D53" s="185">
        <f>'2. Jahr-TOTAL'!E11</f>
        <v>221125</v>
      </c>
      <c r="E53" s="185">
        <f>'2. Jahr-TOTAL'!F11</f>
        <v>261661.25</v>
      </c>
      <c r="F53" s="185">
        <f>'2. Jahr-TOTAL'!G11</f>
        <v>235530</v>
      </c>
      <c r="G53" s="185">
        <f>'2. Jahr-TOTAL'!H11</f>
        <v>252475</v>
      </c>
      <c r="H53" s="185">
        <f>'2. Jahr-TOTAL'!I11</f>
        <v>351750</v>
      </c>
      <c r="I53" s="185">
        <f>'2. Jahr-TOTAL'!J11</f>
        <v>276600</v>
      </c>
      <c r="J53" s="185">
        <f>'2. Jahr-TOTAL'!K11</f>
        <v>270600</v>
      </c>
      <c r="K53" s="185">
        <f>'2. Jahr-TOTAL'!L11</f>
        <v>357750</v>
      </c>
      <c r="L53" s="185">
        <f>'2. Jahr-TOTAL'!M11</f>
        <v>310725</v>
      </c>
      <c r="M53" s="185">
        <f>'2. Jahr-TOTAL'!N11</f>
        <v>311725</v>
      </c>
      <c r="N53" s="185">
        <f>'2. Jahr-TOTAL'!O11</f>
        <v>343392.5</v>
      </c>
      <c r="O53" s="31">
        <f>SUM(C53:N53)</f>
        <v>3407008.75</v>
      </c>
      <c r="AA53" s="233" t="s">
        <v>39</v>
      </c>
      <c r="AB53" s="233"/>
      <c r="AC53" s="233"/>
      <c r="AD53" s="233"/>
      <c r="AE53" s="233"/>
      <c r="AF53" s="233"/>
      <c r="AG53" s="233"/>
      <c r="AH53" s="233"/>
      <c r="AI53" s="233"/>
      <c r="AJ53" s="233"/>
      <c r="AK53" s="233"/>
      <c r="AL53" s="233"/>
      <c r="AM53" s="233"/>
      <c r="AN53" s="233"/>
      <c r="AO53" s="233"/>
      <c r="AP53" s="233"/>
      <c r="AQ53" s="233"/>
      <c r="AR53" s="233" t="s">
        <v>220</v>
      </c>
      <c r="AS53" s="233"/>
      <c r="AT53" s="233"/>
      <c r="AU53" s="233"/>
      <c r="AV53" s="233"/>
      <c r="AW53" s="233"/>
      <c r="AX53" s="233"/>
      <c r="AY53" s="233"/>
      <c r="AZ53" s="233"/>
      <c r="BA53" s="233"/>
      <c r="BB53" s="233"/>
      <c r="BC53" s="233"/>
      <c r="BD53" s="233"/>
      <c r="BE53" s="233"/>
      <c r="BF53" s="233"/>
      <c r="BG53" s="233"/>
    </row>
    <row r="54" spans="1:59" s="1" customFormat="1" ht="15" customHeight="1" x14ac:dyDescent="0.4">
      <c r="A54" s="186" t="str">
        <f>IF(BusinessPlan!$B$6=1,AA54,AR54)</f>
        <v>Nettogewinn</v>
      </c>
      <c r="B54" s="186"/>
      <c r="C54" s="187">
        <f>'2. Jahr-TOTAL'!D49</f>
        <v>15500.125</v>
      </c>
      <c r="D54" s="187">
        <f>'2. Jahr-TOTAL'!E49</f>
        <v>17909.875</v>
      </c>
      <c r="E54" s="187">
        <f>'2. Jahr-TOTAL'!F49</f>
        <v>27849.46875</v>
      </c>
      <c r="F54" s="187">
        <f>'2. Jahr-TOTAL'!G49</f>
        <v>19812</v>
      </c>
      <c r="G54" s="187">
        <f>'2. Jahr-TOTAL'!H49</f>
        <v>31639.125</v>
      </c>
      <c r="H54" s="187">
        <f>'2. Jahr-TOTAL'!I49</f>
        <v>53128.375</v>
      </c>
      <c r="I54" s="187">
        <f>'2. Jahr-TOTAL'!J49</f>
        <v>28125.5</v>
      </c>
      <c r="J54" s="187">
        <f>'2. Jahr-TOTAL'!K49</f>
        <v>22260.5</v>
      </c>
      <c r="K54" s="187">
        <f>'2. Jahr-TOTAL'!L49</f>
        <v>56693.375</v>
      </c>
      <c r="L54" s="187">
        <f>'2. Jahr-TOTAL'!M49</f>
        <v>34387.875</v>
      </c>
      <c r="M54" s="187">
        <f>'2. Jahr-TOTAL'!N49</f>
        <v>35365.875</v>
      </c>
      <c r="N54" s="187">
        <f>'2. Jahr-TOTAL'!O49</f>
        <v>38869.787499999977</v>
      </c>
      <c r="O54" s="31">
        <f>SUM(C54:N54)</f>
        <v>381541.88124999998</v>
      </c>
      <c r="AA54" s="233" t="s">
        <v>22</v>
      </c>
      <c r="AB54" s="233"/>
      <c r="AC54" s="233"/>
      <c r="AD54" s="233"/>
      <c r="AE54" s="233"/>
      <c r="AF54" s="233"/>
      <c r="AG54" s="233"/>
      <c r="AH54" s="233"/>
      <c r="AI54" s="233"/>
      <c r="AJ54" s="233"/>
      <c r="AK54" s="233"/>
      <c r="AL54" s="233"/>
      <c r="AM54" s="233"/>
      <c r="AN54" s="233"/>
      <c r="AO54" s="233"/>
      <c r="AP54" s="233"/>
      <c r="AQ54" s="233"/>
      <c r="AR54" s="233" t="s">
        <v>221</v>
      </c>
      <c r="AS54" s="233"/>
      <c r="AT54" s="233"/>
      <c r="AU54" s="233"/>
      <c r="AV54" s="233"/>
      <c r="AW54" s="233"/>
      <c r="AX54" s="233"/>
      <c r="AY54" s="233"/>
      <c r="AZ54" s="233"/>
      <c r="BA54" s="233"/>
      <c r="BB54" s="233"/>
      <c r="BC54" s="233"/>
      <c r="BD54" s="233"/>
      <c r="BE54" s="233"/>
      <c r="BF54" s="233"/>
      <c r="BG54" s="233"/>
    </row>
    <row r="55" spans="1:59" s="1" customFormat="1" ht="15" customHeight="1" x14ac:dyDescent="0.4">
      <c r="A55" s="102" t="str">
        <f>IF(BusinessPlan!$B$6=1,AA55,AR55)</f>
        <v>Saldo Bank</v>
      </c>
      <c r="B55" s="185">
        <f>'1.Jahr-Finanzplan'!N55</f>
        <v>-205838.33192499971</v>
      </c>
      <c r="C55" s="189">
        <f t="shared" ref="C55:N55" si="8">+B55+C39-C30</f>
        <v>109289.38863333364</v>
      </c>
      <c r="D55" s="189">
        <f t="shared" si="8"/>
        <v>177414.70519166708</v>
      </c>
      <c r="E55" s="189">
        <f t="shared" si="8"/>
        <v>191892.82652500042</v>
      </c>
      <c r="F55" s="189">
        <f t="shared" si="8"/>
        <v>207686.96734583375</v>
      </c>
      <c r="G55" s="189">
        <f t="shared" si="8"/>
        <v>215284.74871666715</v>
      </c>
      <c r="H55" s="189">
        <f t="shared" si="8"/>
        <v>201039.03860000055</v>
      </c>
      <c r="I55" s="189">
        <f t="shared" si="8"/>
        <v>255680.55668333394</v>
      </c>
      <c r="J55" s="189">
        <f t="shared" si="8"/>
        <v>295713.92851666734</v>
      </c>
      <c r="K55" s="189">
        <f t="shared" si="8"/>
        <v>312750.89385000069</v>
      </c>
      <c r="L55" s="189">
        <f t="shared" si="8"/>
        <v>354458.76568333409</v>
      </c>
      <c r="M55" s="189">
        <f t="shared" si="8"/>
        <v>389967.45126666746</v>
      </c>
      <c r="N55" s="189">
        <f t="shared" si="8"/>
        <v>441980.49410000083</v>
      </c>
      <c r="O55" s="190"/>
      <c r="AA55" s="233" t="s">
        <v>29</v>
      </c>
      <c r="AB55" s="233"/>
      <c r="AC55" s="233"/>
      <c r="AD55" s="233"/>
      <c r="AE55" s="233"/>
      <c r="AF55" s="233"/>
      <c r="AG55" s="233"/>
      <c r="AH55" s="233"/>
      <c r="AI55" s="233"/>
      <c r="AJ55" s="233"/>
      <c r="AK55" s="233"/>
      <c r="AL55" s="233"/>
      <c r="AM55" s="233"/>
      <c r="AN55" s="233"/>
      <c r="AO55" s="233"/>
      <c r="AP55" s="233"/>
      <c r="AQ55" s="233"/>
      <c r="AR55" s="233" t="s">
        <v>222</v>
      </c>
      <c r="AS55" s="233"/>
      <c r="AT55" s="233"/>
      <c r="AU55" s="233"/>
      <c r="AV55" s="233"/>
      <c r="AW55" s="233"/>
      <c r="AX55" s="233"/>
      <c r="AY55" s="233"/>
      <c r="AZ55" s="233"/>
      <c r="BA55" s="233"/>
      <c r="BB55" s="233"/>
      <c r="BC55" s="233"/>
      <c r="BD55" s="233"/>
      <c r="BE55" s="233"/>
      <c r="BF55" s="233"/>
      <c r="BG55" s="233"/>
    </row>
    <row r="56" spans="1:59" s="1" customFormat="1" ht="15" customHeight="1" x14ac:dyDescent="0.4">
      <c r="A56" s="102"/>
      <c r="B56" s="188"/>
      <c r="C56" s="189"/>
      <c r="D56" s="189"/>
      <c r="E56" s="189"/>
      <c r="F56" s="189"/>
      <c r="G56" s="189"/>
      <c r="H56" s="189"/>
      <c r="I56" s="189"/>
      <c r="J56" s="189"/>
      <c r="K56" s="189"/>
      <c r="L56" s="189"/>
      <c r="M56" s="189"/>
      <c r="N56" s="189"/>
      <c r="O56" s="190"/>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row>
    <row r="57" spans="1:59" s="1" customFormat="1" ht="15" customHeight="1" thickBot="1" x14ac:dyDescent="0.45">
      <c r="A57" s="184" t="str">
        <f>IF(BusinessPlan!$B$6=1,AA57,AR57)</f>
        <v>4. Übersicht mit Factoring</v>
      </c>
      <c r="B57" s="102"/>
      <c r="C57" s="126" t="str">
        <f>IF(BusinessPlan!$B$6=1,AC57,AT57)</f>
        <v>Jan</v>
      </c>
      <c r="D57" s="126" t="str">
        <f>IF(BusinessPlan!$B$6=1,AD57,AU57)</f>
        <v>Feb</v>
      </c>
      <c r="E57" s="126" t="str">
        <f>IF(BusinessPlan!$B$6=1,AE57,AV57)</f>
        <v>März</v>
      </c>
      <c r="F57" s="126" t="str">
        <f>IF(BusinessPlan!$B$6=1,AF57,AW57)</f>
        <v>April</v>
      </c>
      <c r="G57" s="126" t="str">
        <f>IF(BusinessPlan!$B$6=1,AG57,AX57)</f>
        <v>Mai</v>
      </c>
      <c r="H57" s="126" t="str">
        <f>IF(BusinessPlan!$B$6=1,AH57,AY57)</f>
        <v>Juni</v>
      </c>
      <c r="I57" s="126" t="str">
        <f>IF(BusinessPlan!$B$6=1,AI57,AZ57)</f>
        <v>Juli</v>
      </c>
      <c r="J57" s="126" t="str">
        <f>IF(BusinessPlan!$B$6=1,AJ57,BA57)</f>
        <v>Aug</v>
      </c>
      <c r="K57" s="126" t="str">
        <f>IF(BusinessPlan!$B$6=1,AK57,BB57)</f>
        <v>Sept</v>
      </c>
      <c r="L57" s="126" t="str">
        <f>IF(BusinessPlan!$B$6=1,AL57,BC57)</f>
        <v>Okt</v>
      </c>
      <c r="M57" s="126" t="str">
        <f>IF(BusinessPlan!$B$6=1,AM57,BD57)</f>
        <v>Nov</v>
      </c>
      <c r="N57" s="126" t="str">
        <f>IF(BusinessPlan!$B$6=1,AN57,BE57)</f>
        <v>Dez</v>
      </c>
      <c r="O57" s="127" t="str">
        <f>IF(BusinessPlan!$B$6=1,AO57,BF57)</f>
        <v>TOTAL</v>
      </c>
      <c r="AA57" s="233" t="s">
        <v>90</v>
      </c>
      <c r="AB57" s="233"/>
      <c r="AC57" s="233" t="s">
        <v>59</v>
      </c>
      <c r="AD57" s="233" t="s">
        <v>58</v>
      </c>
      <c r="AE57" s="233" t="s">
        <v>31</v>
      </c>
      <c r="AF57" s="233" t="s">
        <v>32</v>
      </c>
      <c r="AG57" s="233" t="s">
        <v>33</v>
      </c>
      <c r="AH57" s="233" t="s">
        <v>34</v>
      </c>
      <c r="AI57" s="233" t="s">
        <v>35</v>
      </c>
      <c r="AJ57" s="233" t="s">
        <v>60</v>
      </c>
      <c r="AK57" s="233" t="s">
        <v>54</v>
      </c>
      <c r="AL57" s="233" t="s">
        <v>55</v>
      </c>
      <c r="AM57" s="233" t="s">
        <v>56</v>
      </c>
      <c r="AN57" s="233" t="s">
        <v>57</v>
      </c>
      <c r="AO57" s="233" t="s">
        <v>0</v>
      </c>
      <c r="AP57" s="233"/>
      <c r="AQ57" s="233"/>
      <c r="AR57" s="233" t="s">
        <v>223</v>
      </c>
      <c r="AS57" s="233"/>
      <c r="AT57" s="232" t="s">
        <v>128</v>
      </c>
      <c r="AU57" s="232" t="s">
        <v>129</v>
      </c>
      <c r="AV57" s="232" t="s">
        <v>127</v>
      </c>
      <c r="AW57" s="232" t="s">
        <v>130</v>
      </c>
      <c r="AX57" s="232" t="s">
        <v>33</v>
      </c>
      <c r="AY57" s="232" t="s">
        <v>131</v>
      </c>
      <c r="AZ57" s="232" t="s">
        <v>132</v>
      </c>
      <c r="BA57" s="232" t="s">
        <v>133</v>
      </c>
      <c r="BB57" s="232" t="s">
        <v>134</v>
      </c>
      <c r="BC57" s="232" t="s">
        <v>135</v>
      </c>
      <c r="BD57" s="232" t="s">
        <v>136</v>
      </c>
      <c r="BE57" s="232" t="s">
        <v>137</v>
      </c>
      <c r="BF57" s="231" t="s">
        <v>0</v>
      </c>
      <c r="BG57" s="233"/>
    </row>
    <row r="58" spans="1:59" s="1" customFormat="1" ht="15" customHeight="1" x14ac:dyDescent="0.4">
      <c r="A58" s="102" t="str">
        <f>IF(BusinessPlan!$B$6=1,AA58,AR58)</f>
        <v>Total Umsatz (ohne MWSt)</v>
      </c>
      <c r="B58" s="102"/>
      <c r="C58" s="185">
        <f>'2. Jahr-TOTAL'!D11</f>
        <v>213675</v>
      </c>
      <c r="D58" s="185">
        <f>'2. Jahr-TOTAL'!E11</f>
        <v>221125</v>
      </c>
      <c r="E58" s="185">
        <f>'2. Jahr-TOTAL'!F11</f>
        <v>261661.25</v>
      </c>
      <c r="F58" s="185">
        <f>'2. Jahr-TOTAL'!G11</f>
        <v>235530</v>
      </c>
      <c r="G58" s="185">
        <f>'2. Jahr-TOTAL'!H11</f>
        <v>252475</v>
      </c>
      <c r="H58" s="185">
        <f>'2. Jahr-TOTAL'!I11</f>
        <v>351750</v>
      </c>
      <c r="I58" s="185">
        <f>'2. Jahr-TOTAL'!J11</f>
        <v>276600</v>
      </c>
      <c r="J58" s="185">
        <f>'2. Jahr-TOTAL'!K11</f>
        <v>270600</v>
      </c>
      <c r="K58" s="185">
        <f>'2. Jahr-TOTAL'!L11</f>
        <v>357750</v>
      </c>
      <c r="L58" s="185">
        <f>'2. Jahr-TOTAL'!M11</f>
        <v>310725</v>
      </c>
      <c r="M58" s="185">
        <f>'2. Jahr-TOTAL'!N11</f>
        <v>311725</v>
      </c>
      <c r="N58" s="185">
        <f>'2. Jahr-TOTAL'!O11</f>
        <v>343392.5</v>
      </c>
      <c r="O58" s="31">
        <f>SUM(C58:N58)</f>
        <v>3407008.75</v>
      </c>
      <c r="AA58" s="233" t="s">
        <v>39</v>
      </c>
      <c r="AB58" s="233"/>
      <c r="AC58" s="233"/>
      <c r="AD58" s="233"/>
      <c r="AE58" s="233"/>
      <c r="AF58" s="233"/>
      <c r="AG58" s="233"/>
      <c r="AH58" s="233"/>
      <c r="AI58" s="233"/>
      <c r="AJ58" s="233"/>
      <c r="AK58" s="233"/>
      <c r="AL58" s="233"/>
      <c r="AM58" s="233"/>
      <c r="AN58" s="233"/>
      <c r="AO58" s="233"/>
      <c r="AP58" s="233"/>
      <c r="AQ58" s="233"/>
      <c r="AR58" s="233" t="s">
        <v>220</v>
      </c>
      <c r="AS58" s="233"/>
      <c r="AT58" s="233"/>
      <c r="AU58" s="233"/>
      <c r="AV58" s="233"/>
      <c r="AW58" s="233"/>
      <c r="AX58" s="233"/>
      <c r="AY58" s="233"/>
      <c r="AZ58" s="233"/>
      <c r="BA58" s="233"/>
      <c r="BB58" s="233"/>
      <c r="BC58" s="233"/>
      <c r="BD58" s="233"/>
      <c r="BE58" s="233"/>
      <c r="BF58" s="233"/>
      <c r="BG58" s="233"/>
    </row>
    <row r="59" spans="1:59" s="1" customFormat="1" ht="15" customHeight="1" x14ac:dyDescent="0.4">
      <c r="A59" s="186" t="str">
        <f>IF(BusinessPlan!$B$6=1,AA59,AR59)</f>
        <v>Nettogewinn</v>
      </c>
      <c r="B59" s="186"/>
      <c r="C59" s="187">
        <f>'2. Jahr-TOTAL'!D49-C48-C49</f>
        <v>11246.71045</v>
      </c>
      <c r="D59" s="187">
        <f>'2. Jahr-TOTAL'!E49-D48-D49</f>
        <v>13508.160749999999</v>
      </c>
      <c r="E59" s="187">
        <f>'2. Jahr-TOTAL'!F49-E48-E49</f>
        <v>22640.839907499998</v>
      </c>
      <c r="F59" s="187">
        <f>'2. Jahr-TOTAL'!G49-F48-F49</f>
        <v>15123.539819999998</v>
      </c>
      <c r="G59" s="187">
        <f>'2. Jahr-TOTAL'!H49-G48-G49</f>
        <v>26613.357649999998</v>
      </c>
      <c r="H59" s="187">
        <f>'2. Jahr-TOTAL'!I49-H48-H49</f>
        <v>46126.4395</v>
      </c>
      <c r="I59" s="187">
        <f>'2. Jahr-TOTAL'!J49-I48-I49</f>
        <v>22619.500400000001</v>
      </c>
      <c r="J59" s="187">
        <f>'2. Jahr-TOTAL'!K49-J48-J49</f>
        <v>16873.936400000002</v>
      </c>
      <c r="K59" s="187">
        <f>'2. Jahr-TOTAL'!L49-K48-K49</f>
        <v>49572.003499999999</v>
      </c>
      <c r="L59" s="187">
        <f>'2. Jahr-TOTAL'!M49-L48-L49</f>
        <v>28202.583149999999</v>
      </c>
      <c r="M59" s="187">
        <f>'2. Jahr-TOTAL'!N49-M48-M49</f>
        <v>29160.67715</v>
      </c>
      <c r="N59" s="187">
        <f>'2. Jahr-TOTAL'!O49-N48-N49</f>
        <v>32034.216394999978</v>
      </c>
      <c r="O59" s="31">
        <f>SUM(C59:N59)</f>
        <v>313721.96507249994</v>
      </c>
      <c r="AA59" s="233" t="s">
        <v>22</v>
      </c>
      <c r="AB59" s="233"/>
      <c r="AC59" s="233"/>
      <c r="AD59" s="233"/>
      <c r="AE59" s="233"/>
      <c r="AF59" s="233"/>
      <c r="AG59" s="233"/>
      <c r="AH59" s="233"/>
      <c r="AI59" s="233"/>
      <c r="AJ59" s="233"/>
      <c r="AK59" s="233"/>
      <c r="AL59" s="233"/>
      <c r="AM59" s="233"/>
      <c r="AN59" s="233"/>
      <c r="AO59" s="233"/>
      <c r="AP59" s="233"/>
      <c r="AQ59" s="233"/>
      <c r="AR59" s="233" t="s">
        <v>221</v>
      </c>
      <c r="AS59" s="233"/>
      <c r="AT59" s="233"/>
      <c r="AU59" s="233"/>
      <c r="AV59" s="233"/>
      <c r="AW59" s="233"/>
      <c r="AX59" s="233"/>
      <c r="AY59" s="233"/>
      <c r="AZ59" s="233"/>
      <c r="BA59" s="233"/>
      <c r="BB59" s="233"/>
      <c r="BC59" s="233"/>
      <c r="BD59" s="233"/>
      <c r="BE59" s="233"/>
      <c r="BF59" s="233"/>
      <c r="BG59" s="233"/>
    </row>
    <row r="60" spans="1:59" s="1" customFormat="1" ht="15" customHeight="1" x14ac:dyDescent="0.4">
      <c r="A60" s="102" t="str">
        <f>IF(BusinessPlan!$B$6=1,AA60,AR60)</f>
        <v>Saldo Bank</v>
      </c>
      <c r="B60" s="185">
        <f>'1.Jahr-Finanzplan'!N60</f>
        <v>250226.91806750017</v>
      </c>
      <c r="C60" s="189">
        <f t="shared" ref="C60:N60" si="9">+B60+C47-C30-C48-C49</f>
        <v>401520.02185083355</v>
      </c>
      <c r="D60" s="189">
        <f t="shared" si="9"/>
        <v>396243.86493416695</v>
      </c>
      <c r="E60" s="189">
        <f t="shared" si="9"/>
        <v>445494.7186750003</v>
      </c>
      <c r="F60" s="189">
        <f t="shared" si="9"/>
        <v>448159.7798283337</v>
      </c>
      <c r="G60" s="189">
        <f t="shared" si="9"/>
        <v>456417.80031166715</v>
      </c>
      <c r="H60" s="189">
        <f t="shared" si="9"/>
        <v>532483.64014500065</v>
      </c>
      <c r="I60" s="189">
        <f t="shared" si="9"/>
        <v>550636.92387833411</v>
      </c>
      <c r="J60" s="189">
        <f t="shared" si="9"/>
        <v>551426.15361166757</v>
      </c>
      <c r="K60" s="189">
        <f t="shared" si="9"/>
        <v>638878.50544500095</v>
      </c>
      <c r="L60" s="189">
        <f t="shared" si="9"/>
        <v>664549.97192833445</v>
      </c>
      <c r="M60" s="189">
        <f t="shared" si="9"/>
        <v>677067.89241166785</v>
      </c>
      <c r="N60" s="189">
        <f t="shared" si="9"/>
        <v>751705.82514000125</v>
      </c>
      <c r="O60" s="190"/>
      <c r="AA60" s="233" t="s">
        <v>29</v>
      </c>
      <c r="AB60" s="233"/>
      <c r="AC60" s="233"/>
      <c r="AD60" s="233"/>
      <c r="AE60" s="233"/>
      <c r="AF60" s="233"/>
      <c r="AG60" s="233"/>
      <c r="AH60" s="233"/>
      <c r="AI60" s="233"/>
      <c r="AJ60" s="233"/>
      <c r="AK60" s="233"/>
      <c r="AL60" s="233"/>
      <c r="AM60" s="233"/>
      <c r="AN60" s="233"/>
      <c r="AO60" s="233"/>
      <c r="AP60" s="233"/>
      <c r="AQ60" s="233"/>
      <c r="AR60" s="233" t="s">
        <v>224</v>
      </c>
      <c r="AS60" s="233"/>
      <c r="AT60" s="233"/>
      <c r="AU60" s="233"/>
      <c r="AV60" s="233"/>
      <c r="AW60" s="233"/>
      <c r="AX60" s="233"/>
      <c r="AY60" s="233"/>
      <c r="AZ60" s="233"/>
      <c r="BA60" s="233"/>
      <c r="BB60" s="233"/>
      <c r="BC60" s="233"/>
      <c r="BD60" s="233"/>
      <c r="BE60" s="233"/>
      <c r="BF60" s="233"/>
      <c r="BG60" s="233"/>
    </row>
    <row r="61" spans="1:59" s="1" customFormat="1" ht="15" customHeight="1" x14ac:dyDescent="0.4">
      <c r="A61" s="102"/>
      <c r="B61" s="102"/>
      <c r="C61" s="111"/>
      <c r="D61" s="111"/>
      <c r="E61" s="111"/>
      <c r="F61" s="111"/>
      <c r="G61" s="111"/>
      <c r="H61" s="111"/>
      <c r="I61" s="111"/>
      <c r="J61" s="111"/>
      <c r="K61" s="111"/>
      <c r="L61" s="111"/>
      <c r="M61" s="111"/>
      <c r="N61" s="111"/>
      <c r="O61" s="190">
        <f>SUM(C61:N61)</f>
        <v>0</v>
      </c>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row>
    <row r="62" spans="1:59" s="1" customFormat="1" ht="15" customHeight="1" x14ac:dyDescent="0.4">
      <c r="A62" s="113" t="str">
        <f>IF(BusinessPlan!$B$6=1,AA62,AR62)</f>
        <v>*) Annahme: durchschnittliche Zahlungsfrist von 45 Tagen</v>
      </c>
      <c r="B62" s="111"/>
      <c r="C62" s="111"/>
      <c r="D62" s="111"/>
      <c r="E62" s="111"/>
      <c r="F62" s="111"/>
      <c r="G62" s="102" t="str">
        <f>IF(BusinessPlan!$B$6=1,AG62,AX62)</f>
        <v>Finanzplan Seite 2</v>
      </c>
      <c r="H62" s="111"/>
      <c r="I62" s="111"/>
      <c r="J62" s="111"/>
      <c r="K62" s="111"/>
      <c r="L62" s="111"/>
      <c r="M62" s="114" t="str">
        <f>IF(BusinessPlan!$B$6=1,AM62,BD62)</f>
        <v>Eingabefelder in gelb</v>
      </c>
      <c r="N62" s="173"/>
      <c r="O62" s="173"/>
      <c r="AA62" s="233" t="s">
        <v>95</v>
      </c>
      <c r="AB62" s="233"/>
      <c r="AC62" s="233"/>
      <c r="AD62" s="233"/>
      <c r="AE62" s="233"/>
      <c r="AF62" s="233"/>
      <c r="AG62" s="233" t="s">
        <v>107</v>
      </c>
      <c r="AH62" s="233"/>
      <c r="AI62" s="233"/>
      <c r="AJ62" s="233"/>
      <c r="AK62" s="233"/>
      <c r="AL62" s="233"/>
      <c r="AM62" s="233" t="s">
        <v>104</v>
      </c>
      <c r="AN62" s="233"/>
      <c r="AO62" s="233"/>
      <c r="AP62" s="233"/>
      <c r="AQ62" s="233"/>
      <c r="AR62" s="233" t="s">
        <v>225</v>
      </c>
      <c r="AS62" s="233"/>
      <c r="AT62" s="233"/>
      <c r="AU62" s="233"/>
      <c r="AV62" s="233"/>
      <c r="AW62" s="233"/>
      <c r="AX62" s="233" t="s">
        <v>226</v>
      </c>
      <c r="AY62" s="233"/>
      <c r="AZ62" s="233"/>
      <c r="BA62" s="233"/>
      <c r="BB62" s="233"/>
      <c r="BC62" s="233"/>
      <c r="BD62" s="233" t="s">
        <v>157</v>
      </c>
      <c r="BE62" s="233"/>
      <c r="BF62" s="233"/>
      <c r="BG62" s="233"/>
    </row>
    <row r="63" spans="1:59" s="1" customFormat="1" ht="15" customHeight="1" x14ac:dyDescent="0.4">
      <c r="A63" s="7"/>
      <c r="B63" s="7"/>
      <c r="O63" s="2"/>
      <c r="AA63" s="111"/>
      <c r="AB63" s="111"/>
      <c r="AC63" s="111"/>
      <c r="AD63" s="111"/>
      <c r="AE63" s="111"/>
      <c r="AF63" s="111"/>
      <c r="AG63" s="111"/>
      <c r="AH63" s="111"/>
      <c r="AI63" s="111"/>
      <c r="AJ63" s="111"/>
      <c r="AK63" s="111"/>
      <c r="AL63" s="111"/>
      <c r="AM63" s="111"/>
      <c r="AN63" s="111"/>
      <c r="AO63" s="111"/>
      <c r="AP63" s="111"/>
      <c r="AQ63" s="111"/>
      <c r="AR63" s="244"/>
      <c r="AS63" s="244"/>
      <c r="AT63" s="244"/>
      <c r="AU63" s="244"/>
      <c r="AV63" s="245"/>
      <c r="AW63" s="245"/>
      <c r="AX63" s="245"/>
      <c r="AY63" s="245"/>
      <c r="AZ63" s="245"/>
      <c r="BA63" s="245"/>
      <c r="BB63" s="245"/>
      <c r="BC63" s="245"/>
      <c r="BD63" s="245"/>
      <c r="BE63" s="245"/>
      <c r="BF63" s="245"/>
      <c r="BG63" s="245"/>
    </row>
    <row r="64" spans="1:59" s="1" customFormat="1" ht="15" customHeight="1" x14ac:dyDescent="0.4">
      <c r="A64" s="7"/>
      <c r="B64" s="7"/>
      <c r="O64" s="2"/>
      <c r="AA64" s="111"/>
      <c r="AB64" s="111"/>
      <c r="AC64" s="111"/>
      <c r="AD64" s="111"/>
      <c r="AE64" s="111"/>
      <c r="AF64" s="111"/>
      <c r="AG64" s="111"/>
      <c r="AH64" s="111"/>
      <c r="AI64" s="111"/>
      <c r="AJ64" s="111"/>
      <c r="AK64" s="111"/>
      <c r="AL64" s="111"/>
      <c r="AM64" s="111"/>
      <c r="AN64" s="111"/>
      <c r="AO64" s="111"/>
      <c r="AP64" s="111"/>
      <c r="AQ64" s="111"/>
      <c r="AR64" s="111"/>
      <c r="AS64" s="111"/>
      <c r="AT64" s="111"/>
      <c r="AU64" s="111"/>
    </row>
    <row r="65" spans="1:47" s="1" customFormat="1" ht="15" customHeight="1" x14ac:dyDescent="0.4">
      <c r="A65" s="7"/>
      <c r="B65" s="7"/>
      <c r="O65" s="2"/>
      <c r="AA65" s="111"/>
      <c r="AB65" s="111"/>
      <c r="AC65" s="111"/>
      <c r="AD65" s="111"/>
      <c r="AE65" s="111"/>
      <c r="AF65" s="111"/>
      <c r="AG65" s="111"/>
      <c r="AH65" s="111"/>
      <c r="AI65" s="111"/>
      <c r="AJ65" s="111"/>
      <c r="AK65" s="111"/>
      <c r="AL65" s="111"/>
      <c r="AM65" s="111"/>
      <c r="AN65" s="111"/>
      <c r="AO65" s="111"/>
      <c r="AP65" s="111"/>
      <c r="AQ65" s="111"/>
      <c r="AR65" s="111"/>
      <c r="AS65" s="111"/>
      <c r="AT65" s="111"/>
      <c r="AU65" s="111"/>
    </row>
    <row r="66" spans="1:47" s="1" customFormat="1" ht="15" customHeight="1" x14ac:dyDescent="0.4">
      <c r="A66" s="7"/>
      <c r="B66" s="7"/>
      <c r="O66" s="2"/>
      <c r="AA66" s="111"/>
      <c r="AB66" s="111"/>
      <c r="AC66" s="111"/>
      <c r="AD66" s="111"/>
      <c r="AE66" s="111"/>
      <c r="AF66" s="111"/>
      <c r="AG66" s="111"/>
      <c r="AH66" s="111"/>
      <c r="AI66" s="111"/>
      <c r="AJ66" s="111"/>
      <c r="AK66" s="111"/>
      <c r="AL66" s="111"/>
      <c r="AM66" s="111"/>
      <c r="AN66" s="111"/>
      <c r="AO66" s="111"/>
      <c r="AP66" s="111"/>
      <c r="AQ66" s="111"/>
      <c r="AR66" s="111"/>
      <c r="AS66" s="111"/>
      <c r="AT66" s="111"/>
      <c r="AU66" s="111"/>
    </row>
    <row r="67" spans="1:47" s="1" customFormat="1" ht="15" customHeight="1" x14ac:dyDescent="0.4">
      <c r="A67" s="7"/>
      <c r="B67" s="7"/>
      <c r="O67" s="2"/>
      <c r="AA67" s="111"/>
      <c r="AB67" s="111"/>
      <c r="AC67" s="111"/>
      <c r="AD67" s="111"/>
      <c r="AE67" s="111"/>
      <c r="AF67" s="111"/>
      <c r="AG67" s="111"/>
      <c r="AH67" s="111"/>
      <c r="AI67" s="111"/>
      <c r="AJ67" s="111"/>
      <c r="AK67" s="111"/>
      <c r="AL67" s="111"/>
      <c r="AM67" s="111"/>
      <c r="AN67" s="111"/>
      <c r="AO67" s="111"/>
      <c r="AP67" s="111"/>
      <c r="AQ67" s="111"/>
      <c r="AR67" s="111"/>
      <c r="AS67" s="111"/>
      <c r="AT67" s="111"/>
      <c r="AU67" s="111"/>
    </row>
    <row r="68" spans="1:47" s="1" customFormat="1" ht="15" customHeight="1" x14ac:dyDescent="0.4">
      <c r="A68" s="7"/>
      <c r="B68" s="7"/>
      <c r="O68" s="2"/>
      <c r="AA68" s="111"/>
      <c r="AB68" s="111"/>
      <c r="AC68" s="111"/>
      <c r="AD68" s="111"/>
      <c r="AE68" s="111"/>
      <c r="AF68" s="111"/>
      <c r="AG68" s="111"/>
      <c r="AH68" s="111"/>
      <c r="AI68" s="111"/>
      <c r="AJ68" s="111"/>
      <c r="AK68" s="111"/>
      <c r="AL68" s="111"/>
      <c r="AM68" s="111"/>
      <c r="AN68" s="111"/>
      <c r="AO68" s="111"/>
      <c r="AP68" s="111"/>
      <c r="AQ68" s="111"/>
      <c r="AR68" s="111"/>
      <c r="AS68" s="111"/>
      <c r="AT68" s="111"/>
      <c r="AU68" s="111"/>
    </row>
    <row r="69" spans="1:47" s="1" customFormat="1" ht="15" customHeight="1" x14ac:dyDescent="0.4">
      <c r="A69" s="7"/>
      <c r="B69" s="7"/>
      <c r="O69" s="2"/>
      <c r="AA69" s="111"/>
      <c r="AB69" s="111"/>
      <c r="AC69" s="111"/>
      <c r="AD69" s="111"/>
      <c r="AE69" s="111"/>
      <c r="AF69" s="111"/>
      <c r="AG69" s="111"/>
      <c r="AH69" s="111"/>
      <c r="AI69" s="111"/>
      <c r="AJ69" s="111"/>
      <c r="AK69" s="111"/>
      <c r="AL69" s="111"/>
      <c r="AM69" s="111"/>
      <c r="AN69" s="111"/>
      <c r="AO69" s="111"/>
      <c r="AP69" s="111"/>
      <c r="AQ69" s="111"/>
      <c r="AR69" s="111"/>
      <c r="AS69" s="111"/>
      <c r="AT69" s="111"/>
      <c r="AU69" s="111"/>
    </row>
    <row r="70" spans="1:47" s="1" customFormat="1" ht="15" customHeight="1" x14ac:dyDescent="0.4">
      <c r="A70" s="7"/>
      <c r="B70" s="7"/>
      <c r="O70" s="2"/>
      <c r="AA70" s="111"/>
      <c r="AB70" s="111"/>
      <c r="AC70" s="111"/>
      <c r="AD70" s="111"/>
      <c r="AE70" s="111"/>
      <c r="AF70" s="111"/>
      <c r="AG70" s="111"/>
      <c r="AH70" s="111"/>
      <c r="AI70" s="111"/>
      <c r="AJ70" s="111"/>
      <c r="AK70" s="111"/>
      <c r="AL70" s="111"/>
      <c r="AM70" s="111"/>
      <c r="AN70" s="111"/>
      <c r="AO70" s="111"/>
      <c r="AP70" s="111"/>
      <c r="AQ70" s="111"/>
      <c r="AR70" s="111"/>
      <c r="AS70" s="111"/>
      <c r="AT70" s="111"/>
      <c r="AU70" s="111"/>
    </row>
    <row r="71" spans="1:47" s="1" customFormat="1" ht="15" customHeight="1" x14ac:dyDescent="0.4">
      <c r="A71" s="7"/>
      <c r="B71" s="7"/>
      <c r="O71" s="2"/>
      <c r="AA71" s="111"/>
      <c r="AB71" s="111"/>
      <c r="AC71" s="111"/>
      <c r="AD71" s="111"/>
      <c r="AE71" s="111"/>
      <c r="AF71" s="111"/>
      <c r="AG71" s="111"/>
      <c r="AH71" s="111"/>
      <c r="AI71" s="111"/>
      <c r="AJ71" s="111"/>
      <c r="AK71" s="111"/>
      <c r="AL71" s="111"/>
      <c r="AM71" s="111"/>
      <c r="AN71" s="111"/>
      <c r="AO71" s="111"/>
      <c r="AP71" s="111"/>
      <c r="AQ71" s="111"/>
      <c r="AR71" s="111"/>
      <c r="AS71" s="111"/>
      <c r="AT71" s="111"/>
      <c r="AU71" s="111"/>
    </row>
    <row r="72" spans="1:47" s="1" customFormat="1" ht="15" customHeight="1" x14ac:dyDescent="0.4">
      <c r="A72" s="7"/>
      <c r="B72" s="7"/>
      <c r="O72" s="2"/>
      <c r="AA72" s="111"/>
      <c r="AB72" s="111"/>
      <c r="AC72" s="111"/>
      <c r="AD72" s="111"/>
      <c r="AE72" s="111"/>
      <c r="AF72" s="111"/>
      <c r="AG72" s="111"/>
      <c r="AH72" s="111"/>
      <c r="AI72" s="111"/>
      <c r="AJ72" s="111"/>
      <c r="AK72" s="111"/>
      <c r="AL72" s="111"/>
      <c r="AM72" s="111"/>
      <c r="AN72" s="111"/>
      <c r="AO72" s="111"/>
      <c r="AP72" s="111"/>
      <c r="AQ72" s="111"/>
      <c r="AR72" s="111"/>
      <c r="AS72" s="111"/>
      <c r="AT72" s="111"/>
      <c r="AU72" s="111"/>
    </row>
    <row r="73" spans="1:47" s="1" customFormat="1" ht="15" customHeight="1" x14ac:dyDescent="0.4">
      <c r="A73" s="7"/>
      <c r="B73" s="7"/>
      <c r="O73" s="2"/>
      <c r="AA73" s="111"/>
      <c r="AB73" s="111"/>
      <c r="AC73" s="111"/>
      <c r="AD73" s="111"/>
      <c r="AE73" s="111"/>
      <c r="AF73" s="111"/>
      <c r="AG73" s="111"/>
      <c r="AH73" s="111"/>
      <c r="AI73" s="111"/>
      <c r="AJ73" s="111"/>
      <c r="AK73" s="111"/>
      <c r="AL73" s="111"/>
      <c r="AM73" s="111"/>
      <c r="AN73" s="111"/>
      <c r="AO73" s="111"/>
      <c r="AP73" s="111"/>
      <c r="AQ73" s="111"/>
      <c r="AR73" s="111"/>
      <c r="AS73" s="111"/>
      <c r="AT73" s="111"/>
      <c r="AU73" s="111"/>
    </row>
    <row r="74" spans="1:47" s="1" customFormat="1" ht="15" customHeight="1" x14ac:dyDescent="0.4">
      <c r="A74" s="7"/>
      <c r="B74" s="7"/>
      <c r="O74" s="2"/>
      <c r="AA74" s="111"/>
      <c r="AB74" s="111"/>
      <c r="AC74" s="111"/>
      <c r="AD74" s="111"/>
      <c r="AE74" s="111"/>
      <c r="AF74" s="111"/>
      <c r="AG74" s="111"/>
      <c r="AH74" s="111"/>
      <c r="AI74" s="111"/>
      <c r="AJ74" s="111"/>
      <c r="AK74" s="111"/>
      <c r="AL74" s="111"/>
      <c r="AM74" s="111"/>
      <c r="AN74" s="111"/>
      <c r="AO74" s="111"/>
      <c r="AP74" s="111"/>
      <c r="AQ74" s="111"/>
      <c r="AR74" s="111"/>
      <c r="AS74" s="111"/>
      <c r="AT74" s="111"/>
      <c r="AU74" s="111"/>
    </row>
    <row r="75" spans="1:47" s="1" customFormat="1" ht="15" customHeight="1" x14ac:dyDescent="0.4">
      <c r="A75" s="7"/>
      <c r="B75" s="7"/>
      <c r="O75" s="2"/>
      <c r="AA75" s="111"/>
      <c r="AB75" s="111"/>
      <c r="AC75" s="111"/>
      <c r="AD75" s="111"/>
      <c r="AE75" s="111"/>
      <c r="AF75" s="111"/>
      <c r="AG75" s="111"/>
      <c r="AH75" s="111"/>
      <c r="AI75" s="111"/>
      <c r="AJ75" s="111"/>
      <c r="AK75" s="111"/>
      <c r="AL75" s="111"/>
      <c r="AM75" s="111"/>
      <c r="AN75" s="111"/>
      <c r="AO75" s="111"/>
      <c r="AP75" s="111"/>
      <c r="AQ75" s="111"/>
      <c r="AR75" s="111"/>
      <c r="AS75" s="111"/>
      <c r="AT75" s="111"/>
      <c r="AU75" s="111"/>
    </row>
    <row r="76" spans="1:47" s="1" customFormat="1" ht="15" customHeight="1" x14ac:dyDescent="0.4">
      <c r="A76" s="7"/>
      <c r="B76" s="7"/>
      <c r="O76" s="2"/>
      <c r="AA76" s="111"/>
      <c r="AB76" s="111"/>
      <c r="AC76" s="111"/>
      <c r="AD76" s="111"/>
      <c r="AE76" s="111"/>
      <c r="AF76" s="111"/>
      <c r="AG76" s="111"/>
      <c r="AH76" s="111"/>
      <c r="AI76" s="111"/>
      <c r="AJ76" s="111"/>
      <c r="AK76" s="111"/>
      <c r="AL76" s="111"/>
      <c r="AM76" s="111"/>
      <c r="AN76" s="111"/>
      <c r="AO76" s="111"/>
      <c r="AP76" s="111"/>
      <c r="AQ76" s="111"/>
      <c r="AR76" s="111"/>
      <c r="AS76" s="111"/>
      <c r="AT76" s="111"/>
      <c r="AU76" s="111"/>
    </row>
    <row r="77" spans="1:47" s="1" customFormat="1" ht="15" customHeight="1" x14ac:dyDescent="0.4">
      <c r="A77" s="7"/>
      <c r="B77" s="7"/>
      <c r="O77" s="2"/>
      <c r="AA77" s="111"/>
      <c r="AB77" s="111"/>
      <c r="AC77" s="111"/>
      <c r="AD77" s="111"/>
      <c r="AE77" s="111"/>
      <c r="AF77" s="111"/>
      <c r="AG77" s="111"/>
      <c r="AH77" s="111"/>
      <c r="AI77" s="111"/>
      <c r="AJ77" s="111"/>
      <c r="AK77" s="111"/>
      <c r="AL77" s="111"/>
      <c r="AM77" s="111"/>
      <c r="AN77" s="111"/>
      <c r="AO77" s="111"/>
      <c r="AP77" s="111"/>
      <c r="AQ77" s="111"/>
      <c r="AR77" s="111"/>
      <c r="AS77" s="111"/>
      <c r="AT77" s="111"/>
      <c r="AU77" s="111"/>
    </row>
    <row r="78" spans="1:47" s="1" customFormat="1" ht="15" customHeight="1" x14ac:dyDescent="0.4">
      <c r="A78" s="7"/>
      <c r="B78" s="7"/>
      <c r="O78" s="2"/>
      <c r="AA78" s="111"/>
      <c r="AB78" s="111"/>
      <c r="AC78" s="111"/>
      <c r="AD78" s="111"/>
      <c r="AE78" s="111"/>
      <c r="AF78" s="111"/>
      <c r="AG78" s="111"/>
      <c r="AH78" s="111"/>
      <c r="AI78" s="111"/>
      <c r="AJ78" s="111"/>
      <c r="AK78" s="111"/>
      <c r="AL78" s="111"/>
      <c r="AM78" s="111"/>
      <c r="AN78" s="111"/>
      <c r="AO78" s="111"/>
      <c r="AP78" s="111"/>
      <c r="AQ78" s="111"/>
      <c r="AR78" s="111"/>
      <c r="AS78" s="111"/>
      <c r="AT78" s="111"/>
      <c r="AU78" s="111"/>
    </row>
    <row r="79" spans="1:47" s="1" customFormat="1" ht="15" customHeight="1" x14ac:dyDescent="0.4">
      <c r="A79" s="7"/>
      <c r="B79" s="7"/>
      <c r="O79" s="2"/>
      <c r="AA79" s="111"/>
      <c r="AB79" s="111"/>
      <c r="AC79" s="111"/>
      <c r="AD79" s="111"/>
      <c r="AE79" s="111"/>
      <c r="AF79" s="111"/>
      <c r="AG79" s="111"/>
      <c r="AH79" s="111"/>
      <c r="AI79" s="111"/>
      <c r="AJ79" s="111"/>
      <c r="AK79" s="111"/>
      <c r="AL79" s="111"/>
      <c r="AM79" s="111"/>
      <c r="AN79" s="111"/>
      <c r="AO79" s="111"/>
      <c r="AP79" s="111"/>
      <c r="AQ79" s="111"/>
      <c r="AR79" s="111"/>
      <c r="AS79" s="111"/>
      <c r="AT79" s="111"/>
      <c r="AU79" s="111"/>
    </row>
    <row r="80" spans="1:47" s="1" customFormat="1" ht="15" customHeight="1" x14ac:dyDescent="0.4">
      <c r="A80" s="7"/>
      <c r="B80" s="7"/>
      <c r="O80" s="2"/>
      <c r="AA80" s="111"/>
      <c r="AB80" s="111"/>
      <c r="AC80" s="111"/>
      <c r="AD80" s="111"/>
      <c r="AE80" s="111"/>
      <c r="AF80" s="111"/>
      <c r="AG80" s="111"/>
      <c r="AH80" s="111"/>
      <c r="AI80" s="111"/>
      <c r="AJ80" s="111"/>
      <c r="AK80" s="111"/>
      <c r="AL80" s="111"/>
      <c r="AM80" s="111"/>
      <c r="AN80" s="111"/>
      <c r="AO80" s="111"/>
      <c r="AP80" s="111"/>
      <c r="AQ80" s="111"/>
      <c r="AR80" s="111"/>
      <c r="AS80" s="111"/>
      <c r="AT80" s="111"/>
      <c r="AU80" s="111"/>
    </row>
    <row r="81" spans="1:47" s="1" customFormat="1" ht="15" customHeight="1" x14ac:dyDescent="0.4">
      <c r="A81" s="7"/>
      <c r="B81" s="7"/>
      <c r="O81" s="2"/>
      <c r="AA81" s="111"/>
      <c r="AB81" s="111"/>
      <c r="AC81" s="111"/>
      <c r="AD81" s="111"/>
      <c r="AE81" s="111"/>
      <c r="AF81" s="111"/>
      <c r="AG81" s="111"/>
      <c r="AH81" s="111"/>
      <c r="AI81" s="111"/>
      <c r="AJ81" s="111"/>
      <c r="AK81" s="111"/>
      <c r="AL81" s="111"/>
      <c r="AM81" s="111"/>
      <c r="AN81" s="111"/>
      <c r="AO81" s="111"/>
      <c r="AP81" s="111"/>
      <c r="AQ81" s="111"/>
      <c r="AR81" s="111"/>
      <c r="AS81" s="111"/>
      <c r="AT81" s="111"/>
      <c r="AU81" s="111"/>
    </row>
    <row r="82" spans="1:47" s="1" customFormat="1" ht="15" customHeight="1" x14ac:dyDescent="0.4">
      <c r="A82" s="7"/>
      <c r="B82" s="7"/>
      <c r="O82" s="2"/>
      <c r="AA82" s="111"/>
      <c r="AB82" s="111"/>
      <c r="AC82" s="111"/>
      <c r="AD82" s="111"/>
      <c r="AE82" s="111"/>
      <c r="AF82" s="111"/>
      <c r="AG82" s="111"/>
      <c r="AH82" s="111"/>
      <c r="AI82" s="111"/>
      <c r="AJ82" s="111"/>
      <c r="AK82" s="111"/>
      <c r="AL82" s="111"/>
      <c r="AM82" s="111"/>
      <c r="AN82" s="111"/>
      <c r="AO82" s="111"/>
      <c r="AP82" s="111"/>
      <c r="AQ82" s="111"/>
      <c r="AR82" s="111"/>
      <c r="AS82" s="111"/>
      <c r="AT82" s="111"/>
      <c r="AU82" s="111"/>
    </row>
    <row r="83" spans="1:47" s="1" customFormat="1" ht="15" customHeight="1" x14ac:dyDescent="0.4">
      <c r="A83" s="7"/>
      <c r="B83" s="7"/>
      <c r="O83" s="2"/>
      <c r="AA83" s="111"/>
      <c r="AB83" s="111"/>
      <c r="AC83" s="111"/>
      <c r="AD83" s="111"/>
      <c r="AE83" s="111"/>
      <c r="AF83" s="111"/>
      <c r="AG83" s="111"/>
      <c r="AH83" s="111"/>
      <c r="AI83" s="111"/>
      <c r="AJ83" s="111"/>
      <c r="AK83" s="111"/>
      <c r="AL83" s="111"/>
      <c r="AM83" s="111"/>
      <c r="AN83" s="111"/>
      <c r="AO83" s="111"/>
      <c r="AP83" s="111"/>
      <c r="AQ83" s="111"/>
      <c r="AR83" s="111"/>
      <c r="AS83" s="111"/>
      <c r="AT83" s="111"/>
      <c r="AU83" s="111"/>
    </row>
    <row r="84" spans="1:47" s="1" customFormat="1" ht="15" customHeight="1" x14ac:dyDescent="0.4">
      <c r="A84" s="7"/>
      <c r="B84" s="7"/>
      <c r="O84" s="2"/>
      <c r="AA84" s="111"/>
      <c r="AB84" s="111"/>
      <c r="AC84" s="111"/>
      <c r="AD84" s="111"/>
      <c r="AE84" s="111"/>
      <c r="AF84" s="111"/>
      <c r="AG84" s="111"/>
      <c r="AH84" s="111"/>
      <c r="AI84" s="111"/>
      <c r="AJ84" s="111"/>
      <c r="AK84" s="111"/>
      <c r="AL84" s="111"/>
      <c r="AM84" s="111"/>
      <c r="AN84" s="111"/>
      <c r="AO84" s="111"/>
      <c r="AP84" s="111"/>
      <c r="AQ84" s="111"/>
      <c r="AR84" s="111"/>
      <c r="AS84" s="111"/>
      <c r="AT84" s="111"/>
      <c r="AU84" s="111"/>
    </row>
    <row r="85" spans="1:47" s="1" customFormat="1" ht="15" customHeight="1" x14ac:dyDescent="0.4">
      <c r="A85" s="7"/>
      <c r="B85" s="7"/>
      <c r="O85" s="2"/>
      <c r="AA85" s="111"/>
      <c r="AB85" s="111"/>
      <c r="AC85" s="111"/>
      <c r="AD85" s="111"/>
      <c r="AE85" s="111"/>
      <c r="AF85" s="111"/>
      <c r="AG85" s="111"/>
      <c r="AH85" s="111"/>
      <c r="AI85" s="111"/>
      <c r="AJ85" s="111"/>
      <c r="AK85" s="111"/>
      <c r="AL85" s="111"/>
      <c r="AM85" s="111"/>
      <c r="AN85" s="111"/>
      <c r="AO85" s="111"/>
      <c r="AP85" s="111"/>
      <c r="AQ85" s="111"/>
      <c r="AR85" s="111"/>
      <c r="AS85" s="111"/>
      <c r="AT85" s="111"/>
      <c r="AU85" s="111"/>
    </row>
    <row r="86" spans="1:47" s="1" customFormat="1" ht="15" customHeight="1" x14ac:dyDescent="0.4">
      <c r="A86" s="7"/>
      <c r="B86" s="7"/>
      <c r="O86" s="2"/>
      <c r="AA86" s="111"/>
      <c r="AB86" s="111"/>
      <c r="AC86" s="111"/>
      <c r="AD86" s="111"/>
      <c r="AE86" s="111"/>
      <c r="AF86" s="111"/>
      <c r="AG86" s="111"/>
      <c r="AH86" s="111"/>
      <c r="AI86" s="111"/>
      <c r="AJ86" s="111"/>
      <c r="AK86" s="111"/>
      <c r="AL86" s="111"/>
      <c r="AM86" s="111"/>
      <c r="AN86" s="111"/>
      <c r="AO86" s="111"/>
      <c r="AP86" s="111"/>
      <c r="AQ86" s="111"/>
      <c r="AR86" s="111"/>
      <c r="AS86" s="111"/>
      <c r="AT86" s="111"/>
      <c r="AU86" s="111"/>
    </row>
    <row r="87" spans="1:47" s="1" customFormat="1" ht="15" customHeight="1" x14ac:dyDescent="0.4">
      <c r="A87" s="7"/>
      <c r="B87" s="7"/>
      <c r="O87" s="2"/>
      <c r="AA87" s="111"/>
      <c r="AB87" s="111"/>
      <c r="AC87" s="111"/>
      <c r="AD87" s="111"/>
      <c r="AE87" s="111"/>
      <c r="AF87" s="111"/>
      <c r="AG87" s="111"/>
      <c r="AH87" s="111"/>
      <c r="AI87" s="111"/>
      <c r="AJ87" s="111"/>
      <c r="AK87" s="111"/>
      <c r="AL87" s="111"/>
      <c r="AM87" s="111"/>
      <c r="AN87" s="111"/>
      <c r="AO87" s="111"/>
      <c r="AP87" s="111"/>
      <c r="AQ87" s="111"/>
      <c r="AR87" s="111"/>
      <c r="AS87" s="111"/>
      <c r="AT87" s="111"/>
      <c r="AU87" s="111"/>
    </row>
    <row r="88" spans="1:47" s="1" customFormat="1" ht="15" customHeight="1" x14ac:dyDescent="0.4">
      <c r="A88" s="7"/>
      <c r="B88" s="7"/>
      <c r="O88" s="2"/>
      <c r="AA88" s="111"/>
      <c r="AB88" s="111"/>
      <c r="AC88" s="111"/>
      <c r="AD88" s="111"/>
      <c r="AE88" s="111"/>
      <c r="AF88" s="111"/>
      <c r="AG88" s="111"/>
      <c r="AH88" s="111"/>
      <c r="AI88" s="111"/>
      <c r="AJ88" s="111"/>
      <c r="AK88" s="111"/>
      <c r="AL88" s="111"/>
      <c r="AM88" s="111"/>
      <c r="AN88" s="111"/>
      <c r="AO88" s="111"/>
      <c r="AP88" s="111"/>
      <c r="AQ88" s="111"/>
      <c r="AR88" s="111"/>
      <c r="AS88" s="111"/>
      <c r="AT88" s="111"/>
      <c r="AU88" s="111"/>
    </row>
    <row r="89" spans="1:47" s="1" customFormat="1" ht="15" customHeight="1" x14ac:dyDescent="0.4">
      <c r="A89" s="7"/>
      <c r="B89" s="7"/>
      <c r="O89" s="2"/>
      <c r="AA89" s="111"/>
      <c r="AB89" s="111"/>
      <c r="AC89" s="111"/>
      <c r="AD89" s="111"/>
      <c r="AE89" s="111"/>
      <c r="AF89" s="111"/>
      <c r="AG89" s="111"/>
      <c r="AH89" s="111"/>
      <c r="AI89" s="111"/>
      <c r="AJ89" s="111"/>
      <c r="AK89" s="111"/>
      <c r="AL89" s="111"/>
      <c r="AM89" s="111"/>
      <c r="AN89" s="111"/>
      <c r="AO89" s="111"/>
      <c r="AP89" s="111"/>
      <c r="AQ89" s="111"/>
      <c r="AR89" s="111"/>
      <c r="AS89" s="111"/>
      <c r="AT89" s="111"/>
      <c r="AU89" s="111"/>
    </row>
    <row r="90" spans="1:47" s="1" customFormat="1" ht="15" customHeight="1" x14ac:dyDescent="0.4">
      <c r="A90" s="7"/>
      <c r="B90" s="7"/>
      <c r="O90" s="2"/>
      <c r="AA90" s="111"/>
      <c r="AB90" s="111"/>
      <c r="AC90" s="111"/>
      <c r="AD90" s="111"/>
      <c r="AE90" s="111"/>
      <c r="AF90" s="111"/>
      <c r="AG90" s="111"/>
      <c r="AH90" s="111"/>
      <c r="AI90" s="111"/>
      <c r="AJ90" s="111"/>
      <c r="AK90" s="111"/>
      <c r="AL90" s="111"/>
      <c r="AM90" s="111"/>
      <c r="AN90" s="111"/>
      <c r="AO90" s="111"/>
      <c r="AP90" s="111"/>
      <c r="AQ90" s="111"/>
      <c r="AR90" s="111"/>
      <c r="AS90" s="111"/>
      <c r="AT90" s="111"/>
      <c r="AU90" s="111"/>
    </row>
    <row r="91" spans="1:47" s="1" customFormat="1" ht="15" customHeight="1" x14ac:dyDescent="0.4">
      <c r="A91" s="7"/>
      <c r="B91" s="7"/>
      <c r="O91" s="2"/>
      <c r="AA91" s="111"/>
      <c r="AB91" s="111"/>
      <c r="AC91" s="111"/>
      <c r="AD91" s="111"/>
      <c r="AE91" s="111"/>
      <c r="AF91" s="111"/>
      <c r="AG91" s="111"/>
      <c r="AH91" s="111"/>
      <c r="AI91" s="111"/>
      <c r="AJ91" s="111"/>
      <c r="AK91" s="111"/>
      <c r="AL91" s="111"/>
      <c r="AM91" s="111"/>
      <c r="AN91" s="111"/>
      <c r="AO91" s="111"/>
      <c r="AP91" s="111"/>
      <c r="AQ91" s="111"/>
      <c r="AR91" s="111"/>
      <c r="AS91" s="111"/>
      <c r="AT91" s="111"/>
      <c r="AU91" s="111"/>
    </row>
    <row r="92" spans="1:47" s="1" customFormat="1" ht="15" customHeight="1" x14ac:dyDescent="0.4">
      <c r="A92" s="7"/>
      <c r="B92" s="7"/>
      <c r="O92" s="2"/>
      <c r="AA92" s="111"/>
      <c r="AB92" s="111"/>
      <c r="AC92" s="111"/>
      <c r="AD92" s="111"/>
      <c r="AE92" s="111"/>
      <c r="AF92" s="111"/>
      <c r="AG92" s="111"/>
      <c r="AH92" s="111"/>
      <c r="AI92" s="111"/>
      <c r="AJ92" s="111"/>
      <c r="AK92" s="111"/>
      <c r="AL92" s="111"/>
      <c r="AM92" s="111"/>
      <c r="AN92" s="111"/>
      <c r="AO92" s="111"/>
      <c r="AP92" s="111"/>
      <c r="AQ92" s="111"/>
      <c r="AR92" s="111"/>
      <c r="AS92" s="111"/>
      <c r="AT92" s="111"/>
      <c r="AU92" s="111"/>
    </row>
    <row r="93" spans="1:47" s="1" customFormat="1" ht="15" customHeight="1" x14ac:dyDescent="0.4">
      <c r="A93" s="7"/>
      <c r="B93" s="7"/>
      <c r="O93" s="2"/>
      <c r="AA93" s="111"/>
      <c r="AB93" s="111"/>
      <c r="AC93" s="111"/>
      <c r="AD93" s="111"/>
      <c r="AE93" s="111"/>
      <c r="AF93" s="111"/>
      <c r="AG93" s="111"/>
      <c r="AH93" s="111"/>
      <c r="AI93" s="111"/>
      <c r="AJ93" s="111"/>
      <c r="AK93" s="111"/>
      <c r="AL93" s="111"/>
      <c r="AM93" s="111"/>
      <c r="AN93" s="111"/>
      <c r="AO93" s="111"/>
      <c r="AP93" s="111"/>
      <c r="AQ93" s="111"/>
      <c r="AR93" s="111"/>
      <c r="AS93" s="111"/>
      <c r="AT93" s="111"/>
      <c r="AU93" s="111"/>
    </row>
    <row r="94" spans="1:47" s="1" customFormat="1" ht="15" customHeight="1" x14ac:dyDescent="0.4">
      <c r="A94" s="7"/>
      <c r="B94" s="7"/>
      <c r="O94" s="2"/>
      <c r="AA94" s="111"/>
      <c r="AB94" s="111"/>
      <c r="AC94" s="111"/>
      <c r="AD94" s="111"/>
      <c r="AE94" s="111"/>
      <c r="AF94" s="111"/>
      <c r="AG94" s="111"/>
      <c r="AH94" s="111"/>
      <c r="AI94" s="111"/>
      <c r="AJ94" s="111"/>
      <c r="AK94" s="111"/>
      <c r="AL94" s="111"/>
      <c r="AM94" s="111"/>
      <c r="AN94" s="111"/>
      <c r="AO94" s="111"/>
      <c r="AP94" s="111"/>
      <c r="AQ94" s="111"/>
      <c r="AR94" s="111"/>
      <c r="AS94" s="111"/>
      <c r="AT94" s="111"/>
      <c r="AU94" s="111"/>
    </row>
    <row r="95" spans="1:47" s="1" customFormat="1" ht="15" customHeight="1" x14ac:dyDescent="0.4">
      <c r="A95" s="7"/>
      <c r="B95" s="7"/>
      <c r="O95" s="2"/>
      <c r="AA95" s="111"/>
      <c r="AB95" s="111"/>
      <c r="AC95" s="111"/>
      <c r="AD95" s="111"/>
      <c r="AE95" s="111"/>
      <c r="AF95" s="111"/>
      <c r="AG95" s="111"/>
      <c r="AH95" s="111"/>
      <c r="AI95" s="111"/>
      <c r="AJ95" s="111"/>
      <c r="AK95" s="111"/>
      <c r="AL95" s="111"/>
      <c r="AM95" s="111"/>
      <c r="AN95" s="111"/>
      <c r="AO95" s="111"/>
      <c r="AP95" s="111"/>
      <c r="AQ95" s="111"/>
      <c r="AR95" s="111"/>
      <c r="AS95" s="111"/>
      <c r="AT95" s="111"/>
      <c r="AU95" s="111"/>
    </row>
    <row r="96" spans="1:47" s="1" customFormat="1" ht="15" customHeight="1" x14ac:dyDescent="0.4">
      <c r="A96" s="7"/>
      <c r="B96" s="7"/>
      <c r="O96" s="2"/>
      <c r="AA96" s="111"/>
      <c r="AB96" s="111"/>
      <c r="AC96" s="111"/>
      <c r="AD96" s="111"/>
      <c r="AE96" s="111"/>
      <c r="AF96" s="111"/>
      <c r="AG96" s="111"/>
      <c r="AH96" s="111"/>
      <c r="AI96" s="111"/>
      <c r="AJ96" s="111"/>
      <c r="AK96" s="111"/>
      <c r="AL96" s="111"/>
      <c r="AM96" s="111"/>
      <c r="AN96" s="111"/>
      <c r="AO96" s="111"/>
      <c r="AP96" s="111"/>
      <c r="AQ96" s="111"/>
      <c r="AR96" s="111"/>
      <c r="AS96" s="111"/>
      <c r="AT96" s="111"/>
      <c r="AU96" s="111"/>
    </row>
    <row r="97" spans="1:47" s="1" customFormat="1" ht="15" customHeight="1" x14ac:dyDescent="0.4">
      <c r="A97" s="7"/>
      <c r="B97" s="7"/>
      <c r="O97" s="2"/>
      <c r="AA97" s="111"/>
      <c r="AB97" s="111"/>
      <c r="AC97" s="111"/>
      <c r="AD97" s="111"/>
      <c r="AE97" s="111"/>
      <c r="AF97" s="111"/>
      <c r="AG97" s="111"/>
      <c r="AH97" s="111"/>
      <c r="AI97" s="111"/>
      <c r="AJ97" s="111"/>
      <c r="AK97" s="111"/>
      <c r="AL97" s="111"/>
      <c r="AM97" s="111"/>
      <c r="AN97" s="111"/>
      <c r="AO97" s="111"/>
      <c r="AP97" s="111"/>
      <c r="AQ97" s="111"/>
      <c r="AR97" s="111"/>
      <c r="AS97" s="111"/>
      <c r="AT97" s="111"/>
      <c r="AU97" s="111"/>
    </row>
    <row r="98" spans="1:47" s="1" customFormat="1" ht="15" customHeight="1" x14ac:dyDescent="0.4">
      <c r="A98" s="7"/>
      <c r="B98" s="7"/>
      <c r="O98" s="2"/>
      <c r="AA98" s="111"/>
      <c r="AB98" s="111"/>
      <c r="AC98" s="111"/>
      <c r="AD98" s="111"/>
      <c r="AE98" s="111"/>
      <c r="AF98" s="111"/>
      <c r="AG98" s="111"/>
      <c r="AH98" s="111"/>
      <c r="AI98" s="111"/>
      <c r="AJ98" s="111"/>
      <c r="AK98" s="111"/>
      <c r="AL98" s="111"/>
      <c r="AM98" s="111"/>
      <c r="AN98" s="111"/>
      <c r="AO98" s="111"/>
      <c r="AP98" s="111"/>
      <c r="AQ98" s="111"/>
      <c r="AR98" s="111"/>
      <c r="AS98" s="111"/>
      <c r="AT98" s="111"/>
      <c r="AU98" s="111"/>
    </row>
    <row r="99" spans="1:47" s="1" customFormat="1" ht="15" customHeight="1" x14ac:dyDescent="0.4">
      <c r="A99" s="7"/>
      <c r="B99" s="7"/>
      <c r="O99" s="2"/>
      <c r="AA99" s="111"/>
      <c r="AB99" s="111"/>
      <c r="AC99" s="111"/>
      <c r="AD99" s="111"/>
      <c r="AE99" s="111"/>
      <c r="AF99" s="111"/>
      <c r="AG99" s="111"/>
      <c r="AH99" s="111"/>
      <c r="AI99" s="111"/>
      <c r="AJ99" s="111"/>
      <c r="AK99" s="111"/>
      <c r="AL99" s="111"/>
      <c r="AM99" s="111"/>
      <c r="AN99" s="111"/>
      <c r="AO99" s="111"/>
      <c r="AP99" s="111"/>
      <c r="AQ99" s="111"/>
      <c r="AR99" s="111"/>
      <c r="AS99" s="111"/>
      <c r="AT99" s="111"/>
      <c r="AU99" s="111"/>
    </row>
    <row r="100" spans="1:47" s="1" customFormat="1" ht="15" customHeight="1" x14ac:dyDescent="0.4">
      <c r="A100" s="7"/>
      <c r="B100" s="7"/>
      <c r="O100" s="2"/>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row>
    <row r="101" spans="1:47" s="1" customFormat="1" ht="15" customHeight="1" x14ac:dyDescent="0.4">
      <c r="A101" s="7"/>
      <c r="B101" s="7"/>
      <c r="O101" s="2"/>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row>
    <row r="102" spans="1:47" s="1" customFormat="1" ht="15" customHeight="1" x14ac:dyDescent="0.4">
      <c r="A102" s="7"/>
      <c r="B102" s="7"/>
      <c r="O102" s="2"/>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row>
    <row r="103" spans="1:47" s="1" customFormat="1" ht="15" customHeight="1" x14ac:dyDescent="0.4">
      <c r="A103" s="7"/>
      <c r="B103" s="7"/>
      <c r="O103" s="2"/>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row>
    <row r="104" spans="1:47" s="1" customFormat="1" ht="15" customHeight="1" x14ac:dyDescent="0.4">
      <c r="A104" s="7"/>
      <c r="B104" s="7"/>
      <c r="O104" s="2"/>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row>
    <row r="105" spans="1:47" s="1" customFormat="1" ht="15" customHeight="1" x14ac:dyDescent="0.4">
      <c r="A105" s="7"/>
      <c r="B105" s="7"/>
      <c r="O105" s="2"/>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row>
    <row r="106" spans="1:47" s="1" customFormat="1" ht="15" customHeight="1" x14ac:dyDescent="0.4">
      <c r="A106" s="7"/>
      <c r="B106" s="7"/>
      <c r="O106" s="2"/>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row>
    <row r="107" spans="1:47" s="1" customFormat="1" ht="15" customHeight="1" x14ac:dyDescent="0.4">
      <c r="A107" s="7"/>
      <c r="B107" s="7"/>
      <c r="O107" s="2"/>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row>
    <row r="108" spans="1:47" s="1" customFormat="1" ht="15" customHeight="1" x14ac:dyDescent="0.4">
      <c r="A108" s="7"/>
      <c r="B108" s="7"/>
      <c r="O108" s="2"/>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row>
    <row r="109" spans="1:47" s="1" customFormat="1" ht="15" customHeight="1" x14ac:dyDescent="0.4">
      <c r="A109" s="7"/>
      <c r="B109" s="7"/>
      <c r="O109" s="2"/>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row>
    <row r="110" spans="1:47" s="1" customFormat="1" ht="15" customHeight="1" x14ac:dyDescent="0.4">
      <c r="A110" s="7"/>
      <c r="B110" s="7"/>
      <c r="O110" s="2"/>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row>
    <row r="111" spans="1:47" s="1" customFormat="1" ht="15" customHeight="1" x14ac:dyDescent="0.4">
      <c r="A111" s="7"/>
      <c r="B111" s="7"/>
      <c r="O111" s="2"/>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row>
    <row r="112" spans="1:47" s="1" customFormat="1" ht="15" customHeight="1" x14ac:dyDescent="0.4">
      <c r="A112" s="7"/>
      <c r="B112" s="7"/>
      <c r="O112" s="2"/>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row>
    <row r="113" spans="1:47" s="1" customFormat="1" ht="15" customHeight="1" x14ac:dyDescent="0.4">
      <c r="A113" s="7"/>
      <c r="B113" s="7"/>
      <c r="O113" s="2"/>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row>
    <row r="114" spans="1:47" s="1" customFormat="1" ht="15" customHeight="1" x14ac:dyDescent="0.4">
      <c r="A114" s="7"/>
      <c r="B114" s="7"/>
      <c r="O114" s="2"/>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row>
    <row r="115" spans="1:47" s="1" customFormat="1" ht="15" customHeight="1" x14ac:dyDescent="0.4">
      <c r="A115" s="7"/>
      <c r="B115" s="7"/>
      <c r="O115" s="2"/>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row>
    <row r="116" spans="1:47" s="1" customFormat="1" ht="15" customHeight="1" x14ac:dyDescent="0.4">
      <c r="A116" s="7"/>
      <c r="B116" s="7"/>
      <c r="O116" s="2"/>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row>
    <row r="117" spans="1:47" s="1" customFormat="1" ht="15" customHeight="1" x14ac:dyDescent="0.4">
      <c r="A117" s="7"/>
      <c r="B117" s="7"/>
      <c r="O117" s="2"/>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row>
    <row r="118" spans="1:47" s="1" customFormat="1" ht="15" customHeight="1" x14ac:dyDescent="0.4">
      <c r="A118" s="7"/>
      <c r="B118" s="7"/>
      <c r="O118" s="2"/>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row>
    <row r="119" spans="1:47" s="1" customFormat="1" ht="15" customHeight="1" x14ac:dyDescent="0.4">
      <c r="A119" s="7"/>
      <c r="B119" s="7"/>
      <c r="O119" s="2"/>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row>
    <row r="120" spans="1:47" s="1" customFormat="1" ht="15" customHeight="1" x14ac:dyDescent="0.4">
      <c r="A120" s="7"/>
      <c r="B120" s="7"/>
      <c r="O120" s="2"/>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row>
    <row r="121" spans="1:47" s="1" customFormat="1" ht="15" customHeight="1" x14ac:dyDescent="0.4">
      <c r="A121" s="7"/>
      <c r="B121" s="7"/>
      <c r="O121" s="2"/>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row>
    <row r="122" spans="1:47" s="1" customFormat="1" ht="15" customHeight="1" x14ac:dyDescent="0.4">
      <c r="A122" s="7"/>
      <c r="B122" s="7"/>
      <c r="O122" s="2"/>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row>
    <row r="123" spans="1:47" s="1" customFormat="1" ht="15" customHeight="1" x14ac:dyDescent="0.4">
      <c r="A123" s="7"/>
      <c r="B123" s="7"/>
      <c r="O123" s="2"/>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row>
    <row r="124" spans="1:47" s="1" customFormat="1" ht="15" customHeight="1" x14ac:dyDescent="0.4">
      <c r="A124" s="7"/>
      <c r="B124" s="7"/>
      <c r="O124" s="2"/>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row>
    <row r="125" spans="1:47" s="1" customFormat="1" ht="15" customHeight="1" x14ac:dyDescent="0.4">
      <c r="A125" s="7"/>
      <c r="B125" s="7"/>
      <c r="O125" s="2"/>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row>
    <row r="126" spans="1:47" s="1" customFormat="1" ht="15" customHeight="1" x14ac:dyDescent="0.4">
      <c r="A126" s="7"/>
      <c r="B126" s="7"/>
      <c r="O126" s="2"/>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row>
    <row r="127" spans="1:47" s="1" customFormat="1" ht="15" customHeight="1" x14ac:dyDescent="0.4">
      <c r="A127" s="7"/>
      <c r="B127" s="7"/>
      <c r="O127" s="2"/>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row>
    <row r="128" spans="1:47" s="1" customFormat="1" ht="15" customHeight="1" x14ac:dyDescent="0.4">
      <c r="A128" s="7"/>
      <c r="B128" s="7"/>
      <c r="O128" s="2"/>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row>
    <row r="129" spans="1:47" s="1" customFormat="1" ht="15" customHeight="1" x14ac:dyDescent="0.4">
      <c r="A129" s="7"/>
      <c r="B129" s="7"/>
      <c r="O129" s="2"/>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row>
    <row r="130" spans="1:47" s="1" customFormat="1" ht="15" customHeight="1" x14ac:dyDescent="0.4">
      <c r="A130" s="7"/>
      <c r="B130" s="7"/>
      <c r="O130" s="2"/>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row>
    <row r="131" spans="1:47" s="1" customFormat="1" ht="15" customHeight="1" x14ac:dyDescent="0.4">
      <c r="A131" s="7"/>
      <c r="B131" s="7"/>
      <c r="O131" s="2"/>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row>
    <row r="132" spans="1:47" s="1" customFormat="1" ht="15" customHeight="1" x14ac:dyDescent="0.4">
      <c r="A132" s="7"/>
      <c r="B132" s="7"/>
      <c r="O132" s="2"/>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row>
    <row r="133" spans="1:47" s="1" customFormat="1" ht="15" customHeight="1" x14ac:dyDescent="0.4">
      <c r="A133" s="7"/>
      <c r="B133" s="7"/>
      <c r="O133" s="2"/>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row>
    <row r="134" spans="1:47" s="1" customFormat="1" ht="15" customHeight="1" x14ac:dyDescent="0.4">
      <c r="A134" s="7"/>
      <c r="B134" s="7"/>
      <c r="O134" s="2"/>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row>
    <row r="135" spans="1:47" s="1" customFormat="1" ht="15" customHeight="1" x14ac:dyDescent="0.4">
      <c r="A135" s="7"/>
      <c r="B135" s="7"/>
      <c r="O135" s="2"/>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row>
    <row r="136" spans="1:47" s="1" customFormat="1" ht="15" customHeight="1" x14ac:dyDescent="0.4">
      <c r="A136" s="7"/>
      <c r="B136" s="7"/>
      <c r="O136" s="2"/>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row>
    <row r="137" spans="1:47" s="1" customFormat="1" ht="15" customHeight="1" x14ac:dyDescent="0.4">
      <c r="A137" s="7"/>
      <c r="B137" s="7"/>
      <c r="O137" s="2"/>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row>
    <row r="138" spans="1:47" s="1" customFormat="1" ht="15" customHeight="1" x14ac:dyDescent="0.4">
      <c r="A138" s="7"/>
      <c r="B138" s="7"/>
      <c r="O138" s="2"/>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row>
    <row r="139" spans="1:47" s="1" customFormat="1" ht="15" customHeight="1" x14ac:dyDescent="0.4">
      <c r="A139" s="7"/>
      <c r="B139" s="7"/>
      <c r="O139" s="2"/>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row>
    <row r="140" spans="1:47" s="1" customFormat="1" ht="15" customHeight="1" x14ac:dyDescent="0.4">
      <c r="A140" s="7"/>
      <c r="B140" s="7"/>
      <c r="O140" s="2"/>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row>
    <row r="141" spans="1:47" s="1" customFormat="1" ht="15" customHeight="1" x14ac:dyDescent="0.4">
      <c r="A141" s="7"/>
      <c r="B141" s="7"/>
      <c r="O141" s="2"/>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row>
    <row r="142" spans="1:47" s="1" customFormat="1" ht="15" customHeight="1" x14ac:dyDescent="0.4">
      <c r="A142" s="7"/>
      <c r="B142" s="7"/>
      <c r="O142" s="2"/>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row>
    <row r="143" spans="1:47" s="1" customFormat="1" ht="15" customHeight="1" x14ac:dyDescent="0.4">
      <c r="A143" s="7"/>
      <c r="B143" s="7"/>
      <c r="O143" s="2"/>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row>
    <row r="144" spans="1:47" s="1" customFormat="1" ht="15" customHeight="1" x14ac:dyDescent="0.4">
      <c r="A144" s="7"/>
      <c r="B144" s="7"/>
      <c r="O144" s="2"/>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row>
    <row r="145" spans="1:47" s="1" customFormat="1" ht="15" customHeight="1" x14ac:dyDescent="0.4">
      <c r="A145" s="7"/>
      <c r="B145" s="7"/>
      <c r="O145" s="2"/>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row>
    <row r="146" spans="1:47" s="1" customFormat="1" ht="15" customHeight="1" x14ac:dyDescent="0.4">
      <c r="A146" s="7"/>
      <c r="B146" s="7"/>
      <c r="O146" s="2"/>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row>
    <row r="147" spans="1:47" s="1" customFormat="1" ht="15" customHeight="1" x14ac:dyDescent="0.4">
      <c r="A147" s="7"/>
      <c r="B147" s="7"/>
      <c r="O147" s="2"/>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row>
    <row r="148" spans="1:47" s="1" customFormat="1" ht="15" customHeight="1" x14ac:dyDescent="0.4">
      <c r="A148" s="7"/>
      <c r="B148" s="7"/>
      <c r="O148" s="2"/>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row>
    <row r="149" spans="1:47" s="1" customFormat="1" ht="15" customHeight="1" x14ac:dyDescent="0.4">
      <c r="A149" s="7"/>
      <c r="B149" s="7"/>
      <c r="O149" s="2"/>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row>
    <row r="150" spans="1:47" s="1" customFormat="1" ht="15" customHeight="1" x14ac:dyDescent="0.4">
      <c r="A150" s="7"/>
      <c r="B150" s="7"/>
      <c r="O150" s="2"/>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row>
    <row r="151" spans="1:47" s="1" customFormat="1" ht="15" customHeight="1" x14ac:dyDescent="0.4">
      <c r="A151" s="7"/>
      <c r="B151" s="7"/>
      <c r="O151" s="2"/>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row>
    <row r="152" spans="1:47" s="1" customFormat="1" ht="15" customHeight="1" x14ac:dyDescent="0.4">
      <c r="A152" s="7"/>
      <c r="B152" s="7"/>
      <c r="O152" s="2"/>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row>
    <row r="153" spans="1:47" s="1" customFormat="1" ht="15" customHeight="1" x14ac:dyDescent="0.4">
      <c r="A153" s="7"/>
      <c r="B153" s="7"/>
      <c r="O153" s="2"/>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row>
    <row r="154" spans="1:47" s="1" customFormat="1" ht="15" customHeight="1" x14ac:dyDescent="0.4">
      <c r="A154" s="7"/>
      <c r="B154" s="7"/>
      <c r="O154" s="2"/>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row>
    <row r="155" spans="1:47" s="1" customFormat="1" ht="15" customHeight="1" x14ac:dyDescent="0.4">
      <c r="A155" s="7"/>
      <c r="B155" s="7"/>
      <c r="O155" s="2"/>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row>
    <row r="156" spans="1:47" s="1" customFormat="1" ht="15" customHeight="1" x14ac:dyDescent="0.4">
      <c r="A156" s="7"/>
      <c r="B156" s="7"/>
      <c r="O156" s="2"/>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row>
    <row r="157" spans="1:47" s="1" customFormat="1" ht="15" customHeight="1" x14ac:dyDescent="0.4">
      <c r="A157" s="7"/>
      <c r="B157" s="7"/>
      <c r="O157" s="2"/>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row>
    <row r="158" spans="1:47" s="1" customFormat="1" ht="15" customHeight="1" x14ac:dyDescent="0.4">
      <c r="A158" s="7"/>
      <c r="B158" s="7"/>
      <c r="O158" s="2"/>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row>
    <row r="159" spans="1:47" s="1" customFormat="1" ht="15" customHeight="1" x14ac:dyDescent="0.4">
      <c r="A159" s="7"/>
      <c r="B159" s="7"/>
      <c r="O159" s="2"/>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row>
    <row r="160" spans="1:47" s="1" customFormat="1" ht="15" customHeight="1" x14ac:dyDescent="0.4">
      <c r="A160" s="7"/>
      <c r="B160" s="7"/>
      <c r="O160" s="2"/>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row>
    <row r="161" spans="1:47" s="1" customFormat="1" ht="15" customHeight="1" x14ac:dyDescent="0.4">
      <c r="A161" s="7"/>
      <c r="B161" s="7"/>
      <c r="O161" s="2"/>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row>
    <row r="162" spans="1:47" s="1" customFormat="1" ht="15" customHeight="1" x14ac:dyDescent="0.4">
      <c r="A162" s="7"/>
      <c r="B162" s="7"/>
      <c r="O162" s="2"/>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row>
    <row r="163" spans="1:47" s="1" customFormat="1" ht="15" customHeight="1" x14ac:dyDescent="0.4">
      <c r="A163" s="7"/>
      <c r="B163" s="7"/>
      <c r="O163" s="2"/>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row>
    <row r="164" spans="1:47" s="1" customFormat="1" ht="15" customHeight="1" x14ac:dyDescent="0.4">
      <c r="A164" s="7"/>
      <c r="B164" s="7"/>
      <c r="O164" s="2"/>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row>
    <row r="165" spans="1:47" s="1" customFormat="1" ht="15" customHeight="1" x14ac:dyDescent="0.4">
      <c r="A165" s="7"/>
      <c r="B165" s="7"/>
      <c r="O165" s="2"/>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row>
    <row r="166" spans="1:47" s="1" customFormat="1" ht="15" customHeight="1" x14ac:dyDescent="0.4">
      <c r="A166" s="7"/>
      <c r="B166" s="7"/>
      <c r="O166" s="2"/>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row>
    <row r="167" spans="1:47" s="1" customFormat="1" ht="15" customHeight="1" x14ac:dyDescent="0.4">
      <c r="A167" s="7"/>
      <c r="B167" s="7"/>
      <c r="O167" s="2"/>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row>
    <row r="168" spans="1:47" s="1" customFormat="1" ht="15" customHeight="1" x14ac:dyDescent="0.4">
      <c r="A168" s="7"/>
      <c r="B168" s="7"/>
      <c r="O168" s="2"/>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row>
    <row r="169" spans="1:47" s="1" customFormat="1" ht="15" customHeight="1" x14ac:dyDescent="0.4">
      <c r="A169" s="7"/>
      <c r="B169" s="7"/>
      <c r="O169" s="2"/>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row>
    <row r="170" spans="1:47" s="1" customFormat="1" ht="15" customHeight="1" x14ac:dyDescent="0.4">
      <c r="A170" s="7"/>
      <c r="B170" s="7"/>
      <c r="O170" s="2"/>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row>
    <row r="171" spans="1:47" s="1" customFormat="1" ht="15" customHeight="1" x14ac:dyDescent="0.4">
      <c r="A171" s="7"/>
      <c r="B171" s="7"/>
      <c r="O171" s="2"/>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row>
    <row r="172" spans="1:47" s="1" customFormat="1" ht="15" customHeight="1" x14ac:dyDescent="0.4">
      <c r="A172" s="7"/>
      <c r="B172" s="7"/>
      <c r="O172" s="2"/>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row>
    <row r="173" spans="1:47" s="1" customFormat="1" ht="15" customHeight="1" x14ac:dyDescent="0.4">
      <c r="A173" s="7"/>
      <c r="B173" s="7"/>
      <c r="O173" s="2"/>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row>
    <row r="174" spans="1:47" s="1" customFormat="1" ht="15" customHeight="1" x14ac:dyDescent="0.4">
      <c r="A174" s="7"/>
      <c r="B174" s="7"/>
      <c r="O174" s="2"/>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row>
    <row r="175" spans="1:47" s="1" customFormat="1" ht="15" customHeight="1" x14ac:dyDescent="0.4">
      <c r="A175" s="7"/>
      <c r="B175" s="7"/>
      <c r="O175" s="2"/>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row>
    <row r="176" spans="1:47" s="1" customFormat="1" ht="15" customHeight="1" x14ac:dyDescent="0.4">
      <c r="A176" s="7"/>
      <c r="B176" s="7"/>
      <c r="O176" s="2"/>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row>
    <row r="177" spans="1:47" s="1" customFormat="1" ht="15" customHeight="1" x14ac:dyDescent="0.4">
      <c r="A177" s="7"/>
      <c r="B177" s="7"/>
      <c r="O177" s="2"/>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row>
    <row r="178" spans="1:47" s="1" customFormat="1" ht="15" customHeight="1" x14ac:dyDescent="0.4">
      <c r="A178" s="7"/>
      <c r="B178" s="7"/>
      <c r="O178" s="2"/>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row>
    <row r="179" spans="1:47" s="1" customFormat="1" ht="15" customHeight="1" x14ac:dyDescent="0.4">
      <c r="A179" s="7"/>
      <c r="B179" s="7"/>
      <c r="O179" s="2"/>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row>
    <row r="180" spans="1:47" s="1" customFormat="1" ht="15" customHeight="1" x14ac:dyDescent="0.4">
      <c r="A180" s="7"/>
      <c r="B180" s="7"/>
      <c r="O180" s="2"/>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row>
    <row r="181" spans="1:47" s="1" customFormat="1" ht="15" customHeight="1" x14ac:dyDescent="0.4">
      <c r="A181" s="7"/>
      <c r="B181" s="7"/>
      <c r="O181" s="2"/>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row>
    <row r="182" spans="1:47" s="1" customFormat="1" ht="15" customHeight="1" x14ac:dyDescent="0.4">
      <c r="A182" s="7"/>
      <c r="B182" s="7"/>
      <c r="O182" s="2"/>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row>
    <row r="183" spans="1:47" s="1" customFormat="1" ht="15" customHeight="1" x14ac:dyDescent="0.4">
      <c r="A183" s="7"/>
      <c r="B183" s="7"/>
      <c r="O183" s="2"/>
    </row>
    <row r="184" spans="1:47" s="1" customFormat="1" ht="15" customHeight="1" x14ac:dyDescent="0.4">
      <c r="A184" s="7"/>
      <c r="B184" s="7"/>
      <c r="O184" s="2"/>
    </row>
    <row r="185" spans="1:47" s="1" customFormat="1" ht="15" customHeight="1" x14ac:dyDescent="0.4">
      <c r="A185" s="7"/>
      <c r="B185" s="7"/>
      <c r="O185" s="2"/>
    </row>
    <row r="186" spans="1:47" s="1" customFormat="1" ht="15" customHeight="1" x14ac:dyDescent="0.4">
      <c r="A186" s="7"/>
      <c r="B186" s="7"/>
      <c r="O186" s="2"/>
    </row>
    <row r="187" spans="1:47" s="1" customFormat="1" ht="15" customHeight="1" x14ac:dyDescent="0.4">
      <c r="A187" s="7"/>
      <c r="B187" s="7"/>
      <c r="O187" s="2"/>
    </row>
    <row r="188" spans="1:47" s="1" customFormat="1" ht="15" customHeight="1" x14ac:dyDescent="0.4">
      <c r="A188" s="7"/>
      <c r="B188" s="7"/>
      <c r="O188" s="2"/>
    </row>
    <row r="189" spans="1:47" s="1" customFormat="1" ht="15" customHeight="1" x14ac:dyDescent="0.4">
      <c r="A189" s="7"/>
      <c r="B189" s="7"/>
      <c r="O189" s="2"/>
    </row>
    <row r="190" spans="1:47" s="1" customFormat="1" ht="15" customHeight="1" x14ac:dyDescent="0.4">
      <c r="A190" s="7"/>
      <c r="B190" s="7"/>
      <c r="O190" s="2"/>
    </row>
    <row r="191" spans="1:47" s="1" customFormat="1" ht="15" customHeight="1" x14ac:dyDescent="0.4">
      <c r="A191" s="7"/>
      <c r="B191" s="7"/>
      <c r="O191" s="2"/>
    </row>
    <row r="192" spans="1:47" s="1" customFormat="1" ht="15" customHeight="1" x14ac:dyDescent="0.4">
      <c r="A192" s="7"/>
      <c r="B192" s="7"/>
      <c r="O192" s="2"/>
    </row>
    <row r="193" spans="1:15" s="1" customFormat="1" ht="15" customHeight="1" x14ac:dyDescent="0.4">
      <c r="A193" s="7"/>
      <c r="B193" s="7"/>
      <c r="O193" s="2"/>
    </row>
    <row r="194" spans="1:15" s="1" customFormat="1" ht="15" customHeight="1" x14ac:dyDescent="0.4">
      <c r="A194" s="7"/>
      <c r="B194" s="7"/>
      <c r="O194" s="2"/>
    </row>
    <row r="195" spans="1:15" s="1" customFormat="1" ht="15" customHeight="1" x14ac:dyDescent="0.4">
      <c r="A195" s="7"/>
      <c r="B195" s="7"/>
      <c r="O195" s="2"/>
    </row>
    <row r="196" spans="1:15" s="1" customFormat="1" ht="15" customHeight="1" x14ac:dyDescent="0.4">
      <c r="A196" s="7"/>
      <c r="B196" s="7"/>
      <c r="O196" s="2"/>
    </row>
    <row r="197" spans="1:15" s="1" customFormat="1" ht="15" customHeight="1" x14ac:dyDescent="0.4">
      <c r="A197" s="7"/>
      <c r="B197" s="7"/>
      <c r="O197" s="2"/>
    </row>
    <row r="198" spans="1:15" s="1" customFormat="1" ht="15" customHeight="1" x14ac:dyDescent="0.4">
      <c r="A198" s="7"/>
      <c r="B198" s="7"/>
      <c r="O198" s="2"/>
    </row>
    <row r="199" spans="1:15" s="1" customFormat="1" ht="15" customHeight="1" x14ac:dyDescent="0.4">
      <c r="A199" s="7"/>
      <c r="B199" s="7"/>
      <c r="O199" s="2"/>
    </row>
    <row r="200" spans="1:15" s="1" customFormat="1" ht="15" customHeight="1" x14ac:dyDescent="0.4">
      <c r="A200" s="7"/>
      <c r="B200" s="7"/>
      <c r="O200" s="2"/>
    </row>
    <row r="201" spans="1:15" s="1" customFormat="1" ht="15" customHeight="1" x14ac:dyDescent="0.4">
      <c r="A201" s="7"/>
      <c r="B201" s="7"/>
      <c r="O201" s="2"/>
    </row>
    <row r="202" spans="1:15" s="1" customFormat="1" ht="15" customHeight="1" x14ac:dyDescent="0.4">
      <c r="A202" s="7"/>
      <c r="B202" s="7"/>
      <c r="O202" s="2"/>
    </row>
    <row r="203" spans="1:15" s="1" customFormat="1" ht="15" customHeight="1" x14ac:dyDescent="0.4">
      <c r="A203" s="7"/>
      <c r="B203" s="7"/>
      <c r="O203" s="2"/>
    </row>
    <row r="204" spans="1:15" s="1" customFormat="1" ht="15" customHeight="1" x14ac:dyDescent="0.4">
      <c r="A204" s="7"/>
      <c r="B204" s="7"/>
      <c r="O204" s="2"/>
    </row>
    <row r="205" spans="1:15" s="1" customFormat="1" ht="15" customHeight="1" x14ac:dyDescent="0.4">
      <c r="A205" s="7"/>
      <c r="B205" s="7"/>
      <c r="O205" s="2"/>
    </row>
    <row r="206" spans="1:15" s="1" customFormat="1" ht="15" customHeight="1" x14ac:dyDescent="0.4">
      <c r="A206" s="7"/>
      <c r="B206" s="7"/>
      <c r="O206" s="2"/>
    </row>
    <row r="207" spans="1:15" s="1" customFormat="1" ht="15" customHeight="1" x14ac:dyDescent="0.4">
      <c r="A207" s="7"/>
      <c r="B207" s="7"/>
      <c r="O207" s="2"/>
    </row>
    <row r="208" spans="1:15" s="1" customFormat="1" ht="15" customHeight="1" x14ac:dyDescent="0.4">
      <c r="A208" s="7"/>
      <c r="B208" s="7"/>
      <c r="O208" s="2"/>
    </row>
    <row r="209" spans="1:15" s="1" customFormat="1" ht="15" customHeight="1" x14ac:dyDescent="0.4">
      <c r="A209" s="7"/>
      <c r="B209" s="7"/>
      <c r="O209" s="2"/>
    </row>
    <row r="210" spans="1:15" s="1" customFormat="1" ht="15" customHeight="1" x14ac:dyDescent="0.4">
      <c r="A210" s="7"/>
      <c r="B210" s="7"/>
      <c r="O210" s="2"/>
    </row>
    <row r="211" spans="1:15" s="1" customFormat="1" ht="15" customHeight="1" x14ac:dyDescent="0.4">
      <c r="A211" s="7"/>
      <c r="B211" s="7"/>
      <c r="O211" s="2"/>
    </row>
    <row r="212" spans="1:15" s="1" customFormat="1" ht="15" customHeight="1" x14ac:dyDescent="0.4">
      <c r="A212" s="7"/>
      <c r="B212" s="7"/>
      <c r="O212" s="2"/>
    </row>
    <row r="213" spans="1:15" s="1" customFormat="1" ht="15" customHeight="1" x14ac:dyDescent="0.4">
      <c r="A213" s="7"/>
      <c r="B213" s="7"/>
      <c r="O213" s="2"/>
    </row>
    <row r="214" spans="1:15" s="1" customFormat="1" ht="15" customHeight="1" x14ac:dyDescent="0.4">
      <c r="A214" s="7"/>
      <c r="B214" s="7"/>
      <c r="O214" s="2"/>
    </row>
    <row r="215" spans="1:15" s="1" customFormat="1" ht="15" customHeight="1" x14ac:dyDescent="0.4">
      <c r="A215" s="7"/>
      <c r="B215" s="7"/>
      <c r="O215" s="2"/>
    </row>
    <row r="216" spans="1:15" s="1" customFormat="1" ht="15" customHeight="1" x14ac:dyDescent="0.4">
      <c r="A216" s="7"/>
      <c r="B216" s="7"/>
      <c r="O216" s="2"/>
    </row>
    <row r="217" spans="1:15" s="1" customFormat="1" ht="15" customHeight="1" x14ac:dyDescent="0.4">
      <c r="A217" s="7"/>
      <c r="B217" s="7"/>
      <c r="O217" s="2"/>
    </row>
    <row r="218" spans="1:15" s="1" customFormat="1" ht="15" customHeight="1" x14ac:dyDescent="0.4">
      <c r="A218" s="7"/>
      <c r="B218" s="7"/>
      <c r="O218" s="2"/>
    </row>
    <row r="219" spans="1:15" s="1" customFormat="1" ht="15" customHeight="1" x14ac:dyDescent="0.4">
      <c r="A219" s="7"/>
      <c r="B219" s="7"/>
      <c r="O219" s="2"/>
    </row>
    <row r="220" spans="1:15" s="1" customFormat="1" ht="15" customHeight="1" x14ac:dyDescent="0.4">
      <c r="A220" s="7"/>
      <c r="B220" s="7"/>
      <c r="O220" s="2"/>
    </row>
    <row r="221" spans="1:15" s="1" customFormat="1" ht="15" customHeight="1" x14ac:dyDescent="0.4">
      <c r="A221" s="7"/>
      <c r="B221" s="7"/>
      <c r="O221" s="2"/>
    </row>
    <row r="222" spans="1:15" s="1" customFormat="1" ht="15" customHeight="1" x14ac:dyDescent="0.4">
      <c r="A222" s="7"/>
      <c r="B222" s="7"/>
      <c r="O222" s="2"/>
    </row>
    <row r="223" spans="1:15" s="1" customFormat="1" ht="15" customHeight="1" x14ac:dyDescent="0.4">
      <c r="A223" s="7"/>
      <c r="B223" s="7"/>
      <c r="O223" s="2"/>
    </row>
    <row r="224" spans="1:15" s="1" customFormat="1" ht="15" customHeight="1" x14ac:dyDescent="0.4">
      <c r="A224" s="7"/>
      <c r="B224" s="7"/>
      <c r="O224" s="2"/>
    </row>
    <row r="225" spans="1:15" s="1" customFormat="1" ht="15" customHeight="1" x14ac:dyDescent="0.4">
      <c r="A225" s="7"/>
      <c r="B225" s="7"/>
      <c r="O225" s="2"/>
    </row>
    <row r="226" spans="1:15" s="1" customFormat="1" ht="15" customHeight="1" x14ac:dyDescent="0.4">
      <c r="A226" s="7"/>
      <c r="B226" s="7"/>
      <c r="O226" s="2"/>
    </row>
    <row r="227" spans="1:15" s="1" customFormat="1" ht="15" customHeight="1" x14ac:dyDescent="0.4">
      <c r="A227" s="7"/>
      <c r="B227" s="7"/>
      <c r="O227" s="2"/>
    </row>
    <row r="228" spans="1:15" s="1" customFormat="1" ht="15" customHeight="1" x14ac:dyDescent="0.4">
      <c r="A228" s="7"/>
      <c r="B228" s="7"/>
      <c r="O228" s="2"/>
    </row>
    <row r="229" spans="1:15" s="1" customFormat="1" ht="15" customHeight="1" x14ac:dyDescent="0.4">
      <c r="A229" s="7"/>
      <c r="B229" s="7"/>
      <c r="O229" s="2"/>
    </row>
    <row r="230" spans="1:15" s="1" customFormat="1" ht="15" customHeight="1" x14ac:dyDescent="0.4">
      <c r="A230" s="7"/>
      <c r="B230" s="7"/>
      <c r="O230" s="2"/>
    </row>
    <row r="231" spans="1:15" s="1" customFormat="1" ht="15" customHeight="1" x14ac:dyDescent="0.4">
      <c r="A231" s="7"/>
      <c r="B231" s="7"/>
      <c r="O231" s="2"/>
    </row>
    <row r="232" spans="1:15" s="1" customFormat="1" ht="15" customHeight="1" x14ac:dyDescent="0.4">
      <c r="A232" s="7"/>
      <c r="B232" s="7"/>
      <c r="O232" s="2"/>
    </row>
    <row r="233" spans="1:15" s="1" customFormat="1" ht="15" customHeight="1" x14ac:dyDescent="0.4">
      <c r="A233" s="7"/>
      <c r="B233" s="7"/>
      <c r="O233" s="2"/>
    </row>
    <row r="234" spans="1:15" s="1" customFormat="1" ht="15" customHeight="1" x14ac:dyDescent="0.4">
      <c r="A234" s="7"/>
      <c r="B234" s="7"/>
      <c r="O234" s="2"/>
    </row>
    <row r="235" spans="1:15" s="1" customFormat="1" ht="15" customHeight="1" x14ac:dyDescent="0.4">
      <c r="A235" s="7"/>
      <c r="B235" s="7"/>
      <c r="O235" s="2"/>
    </row>
    <row r="236" spans="1:15" s="1" customFormat="1" ht="15" customHeight="1" x14ac:dyDescent="0.4">
      <c r="A236" s="7"/>
      <c r="B236" s="7"/>
      <c r="O236" s="2"/>
    </row>
    <row r="237" spans="1:15" s="1" customFormat="1" ht="15" customHeight="1" x14ac:dyDescent="0.4">
      <c r="A237" s="7"/>
      <c r="B237" s="7"/>
      <c r="O237" s="2"/>
    </row>
    <row r="238" spans="1:15" s="1" customFormat="1" ht="15" customHeight="1" x14ac:dyDescent="0.4">
      <c r="A238" s="7"/>
      <c r="B238" s="7"/>
      <c r="O238" s="2"/>
    </row>
    <row r="239" spans="1:15" s="1" customFormat="1" ht="15" customHeight="1" x14ac:dyDescent="0.4">
      <c r="A239" s="7"/>
      <c r="B239" s="7"/>
      <c r="O239" s="2"/>
    </row>
    <row r="240" spans="1:15" s="1" customFormat="1" ht="15" customHeight="1" x14ac:dyDescent="0.4">
      <c r="A240" s="7"/>
      <c r="B240" s="7"/>
      <c r="O240" s="2"/>
    </row>
    <row r="241" spans="1:15" s="1" customFormat="1" ht="15" customHeight="1" x14ac:dyDescent="0.4">
      <c r="A241" s="7"/>
      <c r="B241" s="7"/>
      <c r="O241" s="2"/>
    </row>
    <row r="242" spans="1:15" s="1" customFormat="1" ht="15" customHeight="1" x14ac:dyDescent="0.4">
      <c r="A242" s="7"/>
      <c r="B242" s="7"/>
      <c r="O242" s="2"/>
    </row>
    <row r="243" spans="1:15" s="1" customFormat="1" ht="15" customHeight="1" x14ac:dyDescent="0.4">
      <c r="A243" s="7"/>
      <c r="B243" s="7"/>
      <c r="O243" s="2"/>
    </row>
    <row r="244" spans="1:15" s="1" customFormat="1" ht="15" customHeight="1" x14ac:dyDescent="0.4">
      <c r="A244" s="7"/>
      <c r="B244" s="7"/>
      <c r="O244" s="2"/>
    </row>
    <row r="245" spans="1:15" s="1" customFormat="1" ht="15" customHeight="1" x14ac:dyDescent="0.4">
      <c r="A245" s="7"/>
      <c r="B245" s="7"/>
      <c r="O245" s="2"/>
    </row>
    <row r="246" spans="1:15" s="1" customFormat="1" ht="15" customHeight="1" x14ac:dyDescent="0.4">
      <c r="A246" s="7"/>
      <c r="B246" s="7"/>
      <c r="O246" s="2"/>
    </row>
    <row r="247" spans="1:15" s="1" customFormat="1" ht="15" customHeight="1" x14ac:dyDescent="0.4">
      <c r="A247" s="7"/>
      <c r="B247" s="7"/>
      <c r="O247" s="2"/>
    </row>
    <row r="248" spans="1:15" s="1" customFormat="1" ht="15" customHeight="1" x14ac:dyDescent="0.4">
      <c r="A248" s="7"/>
      <c r="B248" s="7"/>
      <c r="O248" s="2"/>
    </row>
    <row r="249" spans="1:15" s="1" customFormat="1" ht="15" customHeight="1" x14ac:dyDescent="0.4">
      <c r="A249" s="7"/>
      <c r="B249" s="7"/>
      <c r="O249" s="2"/>
    </row>
    <row r="250" spans="1:15" s="1" customFormat="1" ht="15" customHeight="1" x14ac:dyDescent="0.4">
      <c r="A250" s="7"/>
      <c r="B250" s="7"/>
      <c r="O250" s="2"/>
    </row>
    <row r="251" spans="1:15" s="1" customFormat="1" ht="15" customHeight="1" x14ac:dyDescent="0.4">
      <c r="A251" s="7"/>
      <c r="B251" s="7"/>
      <c r="O251" s="2"/>
    </row>
    <row r="252" spans="1:15" s="1" customFormat="1" ht="15" customHeight="1" x14ac:dyDescent="0.4">
      <c r="A252" s="7"/>
      <c r="B252" s="7"/>
      <c r="O252" s="2"/>
    </row>
    <row r="253" spans="1:15" s="1" customFormat="1" ht="15" customHeight="1" x14ac:dyDescent="0.4">
      <c r="A253" s="7"/>
      <c r="B253" s="7"/>
      <c r="O253" s="2"/>
    </row>
    <row r="254" spans="1:15" s="1" customFormat="1" ht="15" customHeight="1" x14ac:dyDescent="0.4">
      <c r="A254" s="7"/>
      <c r="B254" s="7"/>
      <c r="O254" s="2"/>
    </row>
    <row r="255" spans="1:15" s="1" customFormat="1" ht="15" customHeight="1" x14ac:dyDescent="0.4">
      <c r="A255" s="7"/>
      <c r="B255" s="7"/>
      <c r="O255" s="2"/>
    </row>
    <row r="256" spans="1:15" s="1" customFormat="1" ht="15" customHeight="1" x14ac:dyDescent="0.4">
      <c r="A256" s="7"/>
      <c r="B256" s="7"/>
      <c r="O256" s="2"/>
    </row>
    <row r="257" spans="1:15" s="1" customFormat="1" ht="15" customHeight="1" x14ac:dyDescent="0.4">
      <c r="A257" s="7"/>
      <c r="B257" s="7"/>
      <c r="O257" s="2"/>
    </row>
    <row r="258" spans="1:15" s="1" customFormat="1" ht="15" customHeight="1" x14ac:dyDescent="0.4">
      <c r="A258" s="7"/>
      <c r="B258" s="7"/>
      <c r="O258" s="2"/>
    </row>
    <row r="259" spans="1:15" s="1" customFormat="1" ht="15" customHeight="1" x14ac:dyDescent="0.4">
      <c r="A259" s="7"/>
      <c r="B259" s="7"/>
      <c r="O259" s="2"/>
    </row>
    <row r="260" spans="1:15" s="1" customFormat="1" ht="15" customHeight="1" x14ac:dyDescent="0.4">
      <c r="A260" s="7"/>
      <c r="B260" s="7"/>
      <c r="O260" s="2"/>
    </row>
    <row r="261" spans="1:15" s="1" customFormat="1" ht="15" customHeight="1" x14ac:dyDescent="0.4">
      <c r="A261" s="7"/>
      <c r="B261" s="7"/>
      <c r="O261" s="2"/>
    </row>
    <row r="262" spans="1:15" s="1" customFormat="1" ht="15" customHeight="1" x14ac:dyDescent="0.4">
      <c r="A262" s="7"/>
      <c r="B262" s="7"/>
      <c r="O262" s="2"/>
    </row>
    <row r="263" spans="1:15" s="1" customFormat="1" ht="15" customHeight="1" x14ac:dyDescent="0.4">
      <c r="A263" s="7"/>
      <c r="B263" s="7"/>
      <c r="O263" s="2"/>
    </row>
    <row r="264" spans="1:15" s="1" customFormat="1" ht="15" customHeight="1" x14ac:dyDescent="0.4">
      <c r="A264" s="7"/>
      <c r="B264" s="7"/>
      <c r="O264" s="2"/>
    </row>
    <row r="265" spans="1:15" s="1" customFormat="1" ht="15" customHeight="1" x14ac:dyDescent="0.4">
      <c r="A265" s="7"/>
      <c r="B265" s="7"/>
      <c r="O265" s="2"/>
    </row>
    <row r="266" spans="1:15" s="1" customFormat="1" ht="15" customHeight="1" x14ac:dyDescent="0.4">
      <c r="A266" s="7"/>
      <c r="B266" s="7"/>
      <c r="O266" s="2"/>
    </row>
    <row r="267" spans="1:15" s="1" customFormat="1" ht="15" customHeight="1" x14ac:dyDescent="0.4">
      <c r="A267" s="7"/>
      <c r="B267" s="7"/>
      <c r="O267" s="2"/>
    </row>
    <row r="268" spans="1:15" s="1" customFormat="1" ht="15" customHeight="1" x14ac:dyDescent="0.4">
      <c r="A268" s="7"/>
      <c r="B268" s="7"/>
      <c r="O268" s="2"/>
    </row>
    <row r="269" spans="1:15" s="1" customFormat="1" ht="15" customHeight="1" x14ac:dyDescent="0.4">
      <c r="A269" s="7"/>
      <c r="B269" s="7"/>
      <c r="O269" s="2"/>
    </row>
    <row r="270" spans="1:15" s="1" customFormat="1" ht="15" customHeight="1" x14ac:dyDescent="0.4">
      <c r="A270" s="7"/>
      <c r="B270" s="7"/>
      <c r="O270" s="2"/>
    </row>
    <row r="271" spans="1:15" s="1" customFormat="1" ht="15" customHeight="1" x14ac:dyDescent="0.4">
      <c r="A271" s="7"/>
      <c r="B271" s="7"/>
      <c r="O271" s="2"/>
    </row>
    <row r="272" spans="1:15" s="1" customFormat="1" ht="15" customHeight="1" x14ac:dyDescent="0.4">
      <c r="A272" s="7"/>
      <c r="B272" s="7"/>
      <c r="O272" s="2"/>
    </row>
    <row r="273" spans="1:15" s="1" customFormat="1" ht="15" customHeight="1" x14ac:dyDescent="0.4">
      <c r="A273" s="7"/>
      <c r="B273" s="7"/>
      <c r="O273" s="2"/>
    </row>
    <row r="274" spans="1:15" s="1" customFormat="1" ht="15" customHeight="1" x14ac:dyDescent="0.4">
      <c r="A274" s="7"/>
      <c r="B274" s="7"/>
      <c r="O274" s="2"/>
    </row>
    <row r="275" spans="1:15" s="1" customFormat="1" ht="15" customHeight="1" x14ac:dyDescent="0.4">
      <c r="A275" s="7"/>
      <c r="B275" s="7"/>
      <c r="O275" s="2"/>
    </row>
    <row r="276" spans="1:15" s="1" customFormat="1" ht="15" customHeight="1" x14ac:dyDescent="0.4">
      <c r="A276" s="7"/>
      <c r="B276" s="7"/>
      <c r="O276" s="2"/>
    </row>
    <row r="277" spans="1:15" s="1" customFormat="1" ht="15" customHeight="1" x14ac:dyDescent="0.4">
      <c r="A277" s="7"/>
      <c r="B277" s="7"/>
      <c r="O277" s="2"/>
    </row>
    <row r="278" spans="1:15" s="1" customFormat="1" ht="15" customHeight="1" x14ac:dyDescent="0.4">
      <c r="A278" s="7"/>
      <c r="B278" s="7"/>
      <c r="O278" s="2"/>
    </row>
    <row r="279" spans="1:15" s="1" customFormat="1" ht="15" customHeight="1" x14ac:dyDescent="0.4">
      <c r="A279" s="7"/>
      <c r="B279" s="7"/>
      <c r="O279" s="2"/>
    </row>
    <row r="280" spans="1:15" s="1" customFormat="1" ht="15" customHeight="1" x14ac:dyDescent="0.4">
      <c r="A280" s="7"/>
      <c r="B280" s="7"/>
      <c r="O280" s="2"/>
    </row>
    <row r="281" spans="1:15" s="1" customFormat="1" ht="15" customHeight="1" x14ac:dyDescent="0.4">
      <c r="A281" s="7"/>
      <c r="B281" s="7"/>
      <c r="O281" s="2"/>
    </row>
    <row r="282" spans="1:15" s="1" customFormat="1" ht="15" customHeight="1" x14ac:dyDescent="0.4">
      <c r="A282" s="7"/>
      <c r="B282" s="7"/>
      <c r="O282" s="2"/>
    </row>
    <row r="283" spans="1:15" s="1" customFormat="1" ht="15" customHeight="1" x14ac:dyDescent="0.4">
      <c r="A283" s="7"/>
      <c r="B283" s="7"/>
      <c r="O283" s="2"/>
    </row>
    <row r="284" spans="1:15" s="1" customFormat="1" ht="15" customHeight="1" x14ac:dyDescent="0.4">
      <c r="A284" s="7"/>
      <c r="B284" s="7"/>
      <c r="O284" s="2"/>
    </row>
    <row r="285" spans="1:15" s="1" customFormat="1" ht="15" customHeight="1" x14ac:dyDescent="0.4">
      <c r="A285" s="7"/>
      <c r="B285" s="7"/>
      <c r="O285" s="2"/>
    </row>
    <row r="286" spans="1:15" s="1" customFormat="1" ht="15" customHeight="1" x14ac:dyDescent="0.4">
      <c r="A286" s="7"/>
      <c r="B286" s="7"/>
      <c r="O286" s="2"/>
    </row>
    <row r="287" spans="1:15" s="1" customFormat="1" ht="15" customHeight="1" x14ac:dyDescent="0.4">
      <c r="A287" s="7"/>
      <c r="B287" s="7"/>
      <c r="O287" s="2"/>
    </row>
    <row r="288" spans="1:15" s="1" customFormat="1" ht="15" customHeight="1" x14ac:dyDescent="0.4">
      <c r="A288" s="7"/>
      <c r="B288" s="7"/>
      <c r="O288" s="2"/>
    </row>
    <row r="289" spans="1:15" s="1" customFormat="1" ht="15" customHeight="1" x14ac:dyDescent="0.4">
      <c r="A289" s="7"/>
      <c r="B289" s="7"/>
      <c r="O289" s="2"/>
    </row>
    <row r="290" spans="1:15" s="1" customFormat="1" ht="15" customHeight="1" x14ac:dyDescent="0.4">
      <c r="A290" s="7"/>
      <c r="B290" s="7"/>
      <c r="O290" s="2"/>
    </row>
    <row r="291" spans="1:15" s="1" customFormat="1" ht="15" customHeight="1" x14ac:dyDescent="0.4">
      <c r="A291" s="7"/>
      <c r="B291" s="7"/>
      <c r="O291" s="2"/>
    </row>
    <row r="292" spans="1:15" s="1" customFormat="1" ht="15" customHeight="1" x14ac:dyDescent="0.4">
      <c r="A292" s="7"/>
      <c r="B292" s="7"/>
      <c r="O292" s="2"/>
    </row>
    <row r="293" spans="1:15" s="1" customFormat="1" ht="15" customHeight="1" x14ac:dyDescent="0.4">
      <c r="A293" s="7"/>
      <c r="B293" s="7"/>
      <c r="O293" s="2"/>
    </row>
    <row r="294" spans="1:15" s="1" customFormat="1" ht="15" customHeight="1" x14ac:dyDescent="0.4">
      <c r="A294" s="7"/>
      <c r="B294" s="7"/>
      <c r="O294" s="2"/>
    </row>
    <row r="295" spans="1:15" s="1" customFormat="1" ht="15" customHeight="1" x14ac:dyDescent="0.4">
      <c r="A295" s="7"/>
      <c r="B295" s="7"/>
      <c r="O295" s="2"/>
    </row>
    <row r="296" spans="1:15" s="1" customFormat="1" ht="15" customHeight="1" x14ac:dyDescent="0.4">
      <c r="A296" s="7"/>
      <c r="B296" s="7"/>
      <c r="O296" s="2"/>
    </row>
    <row r="297" spans="1:15" s="1" customFormat="1" ht="15" customHeight="1" x14ac:dyDescent="0.4">
      <c r="A297" s="7"/>
      <c r="B297" s="7"/>
      <c r="O297" s="2"/>
    </row>
    <row r="298" spans="1:15" s="1" customFormat="1" ht="15" customHeight="1" x14ac:dyDescent="0.4">
      <c r="A298" s="7"/>
      <c r="B298" s="7"/>
      <c r="O298" s="2"/>
    </row>
    <row r="299" spans="1:15" s="1" customFormat="1" ht="15" customHeight="1" x14ac:dyDescent="0.4">
      <c r="A299" s="7"/>
      <c r="B299" s="7"/>
      <c r="O299" s="2"/>
    </row>
    <row r="300" spans="1:15" s="1" customFormat="1" ht="15" customHeight="1" x14ac:dyDescent="0.4">
      <c r="A300" s="7"/>
      <c r="B300" s="7"/>
      <c r="O300" s="2"/>
    </row>
    <row r="301" spans="1:15" s="1" customFormat="1" ht="15" customHeight="1" x14ac:dyDescent="0.4">
      <c r="A301" s="7"/>
      <c r="B301" s="7"/>
      <c r="O301" s="2"/>
    </row>
    <row r="302" spans="1:15" s="1" customFormat="1" ht="15" customHeight="1" x14ac:dyDescent="0.4">
      <c r="A302" s="7"/>
      <c r="B302" s="7"/>
      <c r="O302" s="2"/>
    </row>
    <row r="303" spans="1:15" s="1" customFormat="1" ht="15" customHeight="1" x14ac:dyDescent="0.4">
      <c r="A303" s="7"/>
      <c r="B303" s="7"/>
      <c r="O303" s="2"/>
    </row>
    <row r="304" spans="1:15" s="1" customFormat="1" ht="15" customHeight="1" x14ac:dyDescent="0.4">
      <c r="A304" s="7"/>
      <c r="B304" s="7"/>
      <c r="O304" s="2"/>
    </row>
    <row r="305" spans="1:15" s="1" customFormat="1" ht="15" customHeight="1" x14ac:dyDescent="0.4">
      <c r="A305" s="7"/>
      <c r="B305" s="7"/>
      <c r="O305" s="2"/>
    </row>
    <row r="306" spans="1:15" s="1" customFormat="1" ht="15" customHeight="1" x14ac:dyDescent="0.4">
      <c r="A306" s="7"/>
      <c r="B306" s="7"/>
      <c r="O306" s="2"/>
    </row>
    <row r="307" spans="1:15" s="1" customFormat="1" ht="15" customHeight="1" x14ac:dyDescent="0.4">
      <c r="A307" s="7"/>
      <c r="B307" s="7"/>
      <c r="O307" s="2"/>
    </row>
    <row r="308" spans="1:15" s="1" customFormat="1" ht="15" customHeight="1" x14ac:dyDescent="0.4">
      <c r="A308" s="7"/>
      <c r="B308" s="7"/>
      <c r="O308" s="2"/>
    </row>
    <row r="309" spans="1:15" s="1" customFormat="1" ht="15" customHeight="1" x14ac:dyDescent="0.4">
      <c r="A309" s="7"/>
      <c r="B309" s="7"/>
      <c r="O309" s="2"/>
    </row>
    <row r="310" spans="1:15" s="1" customFormat="1" ht="15" customHeight="1" x14ac:dyDescent="0.4">
      <c r="A310" s="7"/>
      <c r="B310" s="7"/>
      <c r="O310" s="2"/>
    </row>
    <row r="311" spans="1:15" s="1" customFormat="1" ht="15" customHeight="1" x14ac:dyDescent="0.4">
      <c r="A311" s="7"/>
      <c r="B311" s="7"/>
      <c r="O311" s="2"/>
    </row>
    <row r="312" spans="1:15" s="1" customFormat="1" ht="15" customHeight="1" x14ac:dyDescent="0.4">
      <c r="A312" s="7"/>
      <c r="B312" s="7"/>
      <c r="O312" s="2"/>
    </row>
    <row r="313" spans="1:15" s="1" customFormat="1" ht="15" customHeight="1" x14ac:dyDescent="0.4">
      <c r="A313" s="7"/>
      <c r="B313" s="7"/>
      <c r="O313" s="2"/>
    </row>
    <row r="314" spans="1:15" s="1" customFormat="1" ht="15" customHeight="1" x14ac:dyDescent="0.4">
      <c r="A314" s="7"/>
      <c r="B314" s="7"/>
      <c r="O314" s="2"/>
    </row>
    <row r="315" spans="1:15" s="1" customFormat="1" ht="15" customHeight="1" x14ac:dyDescent="0.4">
      <c r="A315" s="7"/>
      <c r="B315" s="7"/>
      <c r="O315" s="2"/>
    </row>
    <row r="316" spans="1:15" s="1" customFormat="1" ht="15" customHeight="1" x14ac:dyDescent="0.4">
      <c r="A316" s="7"/>
      <c r="B316" s="7"/>
      <c r="O316" s="2"/>
    </row>
    <row r="317" spans="1:15" s="1" customFormat="1" ht="15" customHeight="1" x14ac:dyDescent="0.4">
      <c r="A317" s="7"/>
      <c r="B317" s="7"/>
      <c r="O317" s="2"/>
    </row>
    <row r="318" spans="1:15" s="1" customFormat="1" ht="15" customHeight="1" x14ac:dyDescent="0.4">
      <c r="A318" s="7"/>
      <c r="B318" s="7"/>
      <c r="O318" s="2"/>
    </row>
    <row r="319" spans="1:15" s="1" customFormat="1" ht="15" customHeight="1" x14ac:dyDescent="0.4">
      <c r="A319" s="7"/>
      <c r="B319" s="7"/>
      <c r="O319" s="2"/>
    </row>
    <row r="320" spans="1:15" s="1" customFormat="1" ht="15" customHeight="1" x14ac:dyDescent="0.4">
      <c r="A320" s="7"/>
      <c r="B320" s="7"/>
      <c r="O320" s="2"/>
    </row>
    <row r="321" spans="1:15" s="1" customFormat="1" ht="15" customHeight="1" x14ac:dyDescent="0.4">
      <c r="A321" s="7"/>
      <c r="B321" s="7"/>
      <c r="O321" s="2"/>
    </row>
    <row r="322" spans="1:15" s="1" customFormat="1" ht="15" customHeight="1" x14ac:dyDescent="0.4">
      <c r="A322" s="7"/>
      <c r="B322" s="7"/>
      <c r="O322" s="2"/>
    </row>
    <row r="323" spans="1:15" s="1" customFormat="1" ht="15" customHeight="1" x14ac:dyDescent="0.4">
      <c r="A323" s="7"/>
      <c r="B323" s="7"/>
      <c r="O323" s="2"/>
    </row>
    <row r="324" spans="1:15" s="1" customFormat="1" ht="15" customHeight="1" x14ac:dyDescent="0.4">
      <c r="A324" s="7"/>
      <c r="B324" s="7"/>
      <c r="O324" s="2"/>
    </row>
    <row r="325" spans="1:15" s="1" customFormat="1" ht="15" customHeight="1" x14ac:dyDescent="0.4">
      <c r="A325" s="7"/>
      <c r="B325" s="7"/>
      <c r="O325" s="2"/>
    </row>
    <row r="326" spans="1:15" s="1" customFormat="1" ht="15" customHeight="1" x14ac:dyDescent="0.4">
      <c r="A326" s="7"/>
      <c r="B326" s="7"/>
      <c r="O326" s="2"/>
    </row>
    <row r="327" spans="1:15" s="1" customFormat="1" ht="15" customHeight="1" x14ac:dyDescent="0.4">
      <c r="A327" s="7"/>
      <c r="B327" s="7"/>
      <c r="O327" s="2"/>
    </row>
    <row r="328" spans="1:15" s="1" customFormat="1" ht="15" customHeight="1" x14ac:dyDescent="0.4">
      <c r="A328" s="7"/>
      <c r="B328" s="7"/>
      <c r="O328" s="2"/>
    </row>
    <row r="329" spans="1:15" s="1" customFormat="1" ht="15" customHeight="1" x14ac:dyDescent="0.4">
      <c r="A329" s="7"/>
      <c r="B329" s="7"/>
      <c r="O329" s="2"/>
    </row>
    <row r="330" spans="1:15" s="1" customFormat="1" ht="15" customHeight="1" x14ac:dyDescent="0.4">
      <c r="A330" s="7"/>
      <c r="B330" s="7"/>
      <c r="O330" s="2"/>
    </row>
    <row r="331" spans="1:15" s="1" customFormat="1" ht="15" customHeight="1" x14ac:dyDescent="0.4">
      <c r="A331" s="7"/>
      <c r="B331" s="7"/>
      <c r="O331" s="2"/>
    </row>
    <row r="332" spans="1:15" s="1" customFormat="1" ht="15" customHeight="1" x14ac:dyDescent="0.4">
      <c r="A332" s="7"/>
      <c r="B332" s="7"/>
      <c r="O332" s="2"/>
    </row>
    <row r="333" spans="1:15" s="1" customFormat="1" ht="15" customHeight="1" x14ac:dyDescent="0.4">
      <c r="A333" s="7"/>
      <c r="B333" s="7"/>
      <c r="O333" s="2"/>
    </row>
    <row r="334" spans="1:15" s="1" customFormat="1" ht="15" customHeight="1" x14ac:dyDescent="0.4">
      <c r="A334" s="7"/>
      <c r="B334" s="7"/>
      <c r="O334" s="2"/>
    </row>
    <row r="335" spans="1:15" s="1" customFormat="1" ht="15" customHeight="1" x14ac:dyDescent="0.4">
      <c r="A335" s="7"/>
      <c r="B335" s="7"/>
      <c r="O335" s="2"/>
    </row>
    <row r="336" spans="1:15" s="1" customFormat="1" ht="15" customHeight="1" x14ac:dyDescent="0.4">
      <c r="A336" s="7"/>
      <c r="B336" s="7"/>
      <c r="O336" s="2"/>
    </row>
    <row r="337" spans="1:15" s="1" customFormat="1" ht="15" customHeight="1" x14ac:dyDescent="0.4">
      <c r="A337" s="7"/>
      <c r="B337" s="7"/>
      <c r="O337" s="2"/>
    </row>
    <row r="338" spans="1:15" s="1" customFormat="1" ht="15" customHeight="1" x14ac:dyDescent="0.4">
      <c r="A338" s="7"/>
      <c r="B338" s="7"/>
      <c r="O338" s="2"/>
    </row>
    <row r="339" spans="1:15" s="1" customFormat="1" ht="15" customHeight="1" x14ac:dyDescent="0.4">
      <c r="A339" s="7"/>
      <c r="B339" s="7"/>
      <c r="O339" s="2"/>
    </row>
    <row r="340" spans="1:15" s="1" customFormat="1" ht="15" customHeight="1" x14ac:dyDescent="0.4">
      <c r="A340" s="7"/>
      <c r="B340" s="7"/>
      <c r="O340" s="2"/>
    </row>
    <row r="341" spans="1:15" s="1" customFormat="1" ht="15" customHeight="1" x14ac:dyDescent="0.4">
      <c r="A341" s="7"/>
      <c r="B341" s="7"/>
      <c r="O341" s="2"/>
    </row>
    <row r="342" spans="1:15" s="1" customFormat="1" ht="15" customHeight="1" x14ac:dyDescent="0.4">
      <c r="A342" s="7"/>
      <c r="B342" s="7"/>
      <c r="O342" s="2"/>
    </row>
    <row r="343" spans="1:15" s="1" customFormat="1" ht="15" customHeight="1" x14ac:dyDescent="0.4">
      <c r="A343" s="7"/>
      <c r="B343" s="7"/>
      <c r="O343" s="2"/>
    </row>
    <row r="344" spans="1:15" s="1" customFormat="1" ht="15" customHeight="1" x14ac:dyDescent="0.4">
      <c r="A344" s="7"/>
      <c r="B344" s="7"/>
      <c r="O344" s="2"/>
    </row>
    <row r="345" spans="1:15" s="1" customFormat="1" ht="15" customHeight="1" x14ac:dyDescent="0.4">
      <c r="A345" s="7"/>
      <c r="B345" s="7"/>
      <c r="O345" s="2"/>
    </row>
    <row r="346" spans="1:15" s="1" customFormat="1" ht="15" customHeight="1" x14ac:dyDescent="0.4">
      <c r="A346" s="7"/>
      <c r="B346" s="7"/>
      <c r="O346" s="2"/>
    </row>
    <row r="347" spans="1:15" s="1" customFormat="1" ht="15" customHeight="1" x14ac:dyDescent="0.4">
      <c r="A347" s="7"/>
      <c r="B347" s="7"/>
      <c r="O347" s="2"/>
    </row>
    <row r="348" spans="1:15" s="1" customFormat="1" ht="15" customHeight="1" x14ac:dyDescent="0.4">
      <c r="A348" s="7"/>
      <c r="B348" s="7"/>
      <c r="O348" s="2"/>
    </row>
    <row r="349" spans="1:15" s="1" customFormat="1" ht="15" customHeight="1" x14ac:dyDescent="0.4">
      <c r="A349" s="7"/>
      <c r="B349" s="7"/>
      <c r="O349" s="2"/>
    </row>
    <row r="350" spans="1:15" s="1" customFormat="1" ht="15" customHeight="1" x14ac:dyDescent="0.4">
      <c r="A350" s="7"/>
      <c r="B350" s="7"/>
      <c r="O350" s="2"/>
    </row>
    <row r="351" spans="1:15" s="1" customFormat="1" ht="15" customHeight="1" x14ac:dyDescent="0.4">
      <c r="A351" s="7"/>
      <c r="B351" s="7"/>
      <c r="O351" s="2"/>
    </row>
    <row r="352" spans="1:15" s="1" customFormat="1" ht="15" customHeight="1" x14ac:dyDescent="0.4">
      <c r="A352" s="7"/>
      <c r="B352" s="7"/>
      <c r="O352" s="2"/>
    </row>
    <row r="353" spans="1:15" s="1" customFormat="1" ht="15" customHeight="1" x14ac:dyDescent="0.4">
      <c r="A353" s="7"/>
      <c r="B353" s="7"/>
      <c r="O353" s="2"/>
    </row>
    <row r="354" spans="1:15" s="1" customFormat="1" ht="15" customHeight="1" x14ac:dyDescent="0.4">
      <c r="A354" s="7"/>
      <c r="B354" s="7"/>
      <c r="O354" s="2"/>
    </row>
    <row r="355" spans="1:15" s="1" customFormat="1" ht="15" customHeight="1" x14ac:dyDescent="0.4">
      <c r="A355" s="7"/>
      <c r="B355" s="7"/>
      <c r="O355" s="2"/>
    </row>
    <row r="356" spans="1:15" s="1" customFormat="1" ht="15" customHeight="1" x14ac:dyDescent="0.4">
      <c r="A356" s="7"/>
      <c r="B356" s="7"/>
      <c r="O356" s="2"/>
    </row>
    <row r="357" spans="1:15" s="1" customFormat="1" ht="15" customHeight="1" x14ac:dyDescent="0.4">
      <c r="A357" s="7"/>
      <c r="B357" s="7"/>
      <c r="O357" s="2"/>
    </row>
    <row r="358" spans="1:15" s="1" customFormat="1" ht="15" customHeight="1" x14ac:dyDescent="0.4">
      <c r="A358" s="7"/>
      <c r="B358" s="7"/>
      <c r="O358" s="2"/>
    </row>
    <row r="359" spans="1:15" s="1" customFormat="1" ht="15" customHeight="1" x14ac:dyDescent="0.4">
      <c r="A359" s="7"/>
      <c r="B359" s="7"/>
      <c r="O359" s="2"/>
    </row>
    <row r="360" spans="1:15" s="1" customFormat="1" ht="15" customHeight="1" x14ac:dyDescent="0.4">
      <c r="A360" s="7"/>
      <c r="B360" s="7"/>
      <c r="O360" s="2"/>
    </row>
    <row r="361" spans="1:15" s="1" customFormat="1" ht="15" customHeight="1" x14ac:dyDescent="0.4">
      <c r="A361" s="7"/>
      <c r="B361" s="7"/>
      <c r="O361" s="2"/>
    </row>
    <row r="362" spans="1:15" s="1" customFormat="1" ht="15" customHeight="1" x14ac:dyDescent="0.4">
      <c r="A362" s="7"/>
      <c r="B362" s="7"/>
      <c r="O362" s="2"/>
    </row>
    <row r="363" spans="1:15" s="1" customFormat="1" ht="15" customHeight="1" x14ac:dyDescent="0.4">
      <c r="A363" s="7"/>
      <c r="B363" s="7"/>
      <c r="O363" s="2"/>
    </row>
    <row r="364" spans="1:15" s="1" customFormat="1" ht="15" customHeight="1" x14ac:dyDescent="0.4">
      <c r="A364" s="7"/>
      <c r="B364" s="7"/>
      <c r="O364" s="2"/>
    </row>
    <row r="365" spans="1:15" s="1" customFormat="1" ht="15" customHeight="1" x14ac:dyDescent="0.4">
      <c r="A365" s="7"/>
      <c r="B365" s="7"/>
      <c r="O365" s="2"/>
    </row>
    <row r="366" spans="1:15" s="1" customFormat="1" ht="15" customHeight="1" x14ac:dyDescent="0.4">
      <c r="A366" s="7"/>
      <c r="B366" s="7"/>
      <c r="O366" s="2"/>
    </row>
    <row r="367" spans="1:15" s="1" customFormat="1" ht="15" customHeight="1" x14ac:dyDescent="0.4">
      <c r="A367" s="7"/>
      <c r="B367" s="7"/>
      <c r="O367" s="2"/>
    </row>
    <row r="368" spans="1:15" s="1" customFormat="1" ht="15" customHeight="1" x14ac:dyDescent="0.4">
      <c r="A368" s="7"/>
      <c r="B368" s="7"/>
      <c r="O368" s="2"/>
    </row>
    <row r="369" spans="1:15" s="1" customFormat="1" ht="15" customHeight="1" x14ac:dyDescent="0.4">
      <c r="A369" s="7"/>
      <c r="B369" s="7"/>
      <c r="O369" s="2"/>
    </row>
    <row r="370" spans="1:15" s="1" customFormat="1" ht="15" customHeight="1" x14ac:dyDescent="0.4">
      <c r="A370" s="7"/>
      <c r="B370" s="7"/>
      <c r="O370" s="2"/>
    </row>
    <row r="371" spans="1:15" s="1" customFormat="1" ht="15" customHeight="1" x14ac:dyDescent="0.4">
      <c r="A371" s="7"/>
      <c r="B371" s="7"/>
      <c r="O371" s="2"/>
    </row>
    <row r="372" spans="1:15" s="1" customFormat="1" ht="15" customHeight="1" x14ac:dyDescent="0.4">
      <c r="A372" s="7"/>
      <c r="B372" s="7"/>
      <c r="O372" s="2"/>
    </row>
    <row r="373" spans="1:15" s="1" customFormat="1" ht="15" customHeight="1" x14ac:dyDescent="0.4">
      <c r="A373" s="7"/>
      <c r="B373" s="7"/>
      <c r="O373" s="2"/>
    </row>
    <row r="374" spans="1:15" s="1" customFormat="1" ht="15" customHeight="1" x14ac:dyDescent="0.4">
      <c r="A374" s="7"/>
      <c r="B374" s="7"/>
      <c r="O374" s="2"/>
    </row>
    <row r="375" spans="1:15" s="1" customFormat="1" ht="15" customHeight="1" x14ac:dyDescent="0.4">
      <c r="A375" s="7"/>
      <c r="B375" s="7"/>
      <c r="O375" s="2"/>
    </row>
    <row r="376" spans="1:15" s="1" customFormat="1" ht="15" customHeight="1" x14ac:dyDescent="0.4">
      <c r="A376" s="7"/>
      <c r="B376" s="7"/>
      <c r="O376" s="2"/>
    </row>
    <row r="377" spans="1:15" s="1" customFormat="1" ht="15" customHeight="1" x14ac:dyDescent="0.4">
      <c r="A377" s="7"/>
      <c r="B377" s="7"/>
      <c r="O377" s="2"/>
    </row>
    <row r="378" spans="1:15" s="1" customFormat="1" ht="15" customHeight="1" x14ac:dyDescent="0.4">
      <c r="A378" s="7"/>
      <c r="B378" s="7"/>
      <c r="O378" s="2"/>
    </row>
    <row r="379" spans="1:15" s="1" customFormat="1" ht="15" customHeight="1" x14ac:dyDescent="0.4">
      <c r="A379" s="7"/>
      <c r="B379" s="7"/>
      <c r="O379" s="2"/>
    </row>
    <row r="380" spans="1:15" s="1" customFormat="1" ht="15" customHeight="1" x14ac:dyDescent="0.4">
      <c r="A380" s="7"/>
      <c r="B380" s="7"/>
      <c r="O380" s="2"/>
    </row>
    <row r="381" spans="1:15" s="1" customFormat="1" ht="15" customHeight="1" x14ac:dyDescent="0.4">
      <c r="A381" s="7"/>
      <c r="B381" s="7"/>
      <c r="O381" s="2"/>
    </row>
    <row r="382" spans="1:15" s="1" customFormat="1" ht="15" customHeight="1" x14ac:dyDescent="0.4">
      <c r="A382" s="7"/>
      <c r="B382" s="7"/>
      <c r="O382" s="2"/>
    </row>
    <row r="383" spans="1:15" s="1" customFormat="1" ht="15" customHeight="1" x14ac:dyDescent="0.4">
      <c r="A383" s="7"/>
      <c r="B383" s="7"/>
      <c r="O383" s="2"/>
    </row>
    <row r="384" spans="1:15" s="1" customFormat="1" ht="15" customHeight="1" x14ac:dyDescent="0.4">
      <c r="A384" s="7"/>
      <c r="B384" s="7"/>
      <c r="O384" s="2"/>
    </row>
    <row r="385" spans="1:15" s="1" customFormat="1" ht="15" customHeight="1" x14ac:dyDescent="0.4">
      <c r="A385" s="7"/>
      <c r="B385" s="7"/>
      <c r="O385" s="2"/>
    </row>
    <row r="386" spans="1:15" s="1" customFormat="1" ht="15" customHeight="1" x14ac:dyDescent="0.4">
      <c r="A386" s="7"/>
      <c r="B386" s="7"/>
      <c r="O386" s="2"/>
    </row>
    <row r="387" spans="1:15" s="1" customFormat="1" ht="15" customHeight="1" x14ac:dyDescent="0.4">
      <c r="A387" s="7"/>
      <c r="B387" s="7"/>
      <c r="O387" s="2"/>
    </row>
    <row r="388" spans="1:15" s="1" customFormat="1" ht="15" customHeight="1" x14ac:dyDescent="0.4">
      <c r="A388" s="7"/>
      <c r="B388" s="7"/>
      <c r="O388" s="2"/>
    </row>
    <row r="389" spans="1:15" s="1" customFormat="1" ht="15" customHeight="1" x14ac:dyDescent="0.4">
      <c r="A389" s="7"/>
      <c r="B389" s="7"/>
      <c r="O389" s="2"/>
    </row>
    <row r="390" spans="1:15" s="1" customFormat="1" ht="15" customHeight="1" x14ac:dyDescent="0.4">
      <c r="A390" s="7"/>
      <c r="B390" s="7"/>
      <c r="O390" s="2"/>
    </row>
    <row r="391" spans="1:15" s="1" customFormat="1" ht="15" customHeight="1" x14ac:dyDescent="0.4">
      <c r="A391" s="7"/>
      <c r="B391" s="7"/>
      <c r="O391" s="2"/>
    </row>
    <row r="392" spans="1:15" s="1" customFormat="1" ht="15" customHeight="1" x14ac:dyDescent="0.4">
      <c r="A392" s="7"/>
      <c r="B392" s="7"/>
      <c r="O392" s="2"/>
    </row>
    <row r="393" spans="1:15" s="1" customFormat="1" ht="15" customHeight="1" x14ac:dyDescent="0.4">
      <c r="A393" s="7"/>
      <c r="B393" s="7"/>
      <c r="O393" s="2"/>
    </row>
    <row r="394" spans="1:15" s="1" customFormat="1" ht="15" customHeight="1" x14ac:dyDescent="0.4">
      <c r="A394" s="7"/>
      <c r="B394" s="7"/>
      <c r="O394" s="2"/>
    </row>
    <row r="395" spans="1:15" s="1" customFormat="1" ht="15" customHeight="1" x14ac:dyDescent="0.4">
      <c r="A395" s="7"/>
      <c r="B395" s="7"/>
      <c r="O395" s="2"/>
    </row>
    <row r="396" spans="1:15" s="1" customFormat="1" ht="15" customHeight="1" x14ac:dyDescent="0.4">
      <c r="A396" s="7"/>
      <c r="B396" s="7"/>
      <c r="O396" s="2"/>
    </row>
    <row r="397" spans="1:15" s="1" customFormat="1" ht="15" customHeight="1" x14ac:dyDescent="0.4">
      <c r="A397" s="7"/>
      <c r="B397" s="7"/>
      <c r="O397" s="2"/>
    </row>
    <row r="398" spans="1:15" s="1" customFormat="1" ht="15" customHeight="1" x14ac:dyDescent="0.4">
      <c r="A398" s="7"/>
      <c r="B398" s="7"/>
      <c r="O398" s="2"/>
    </row>
    <row r="399" spans="1:15" s="1" customFormat="1" ht="15" customHeight="1" x14ac:dyDescent="0.4">
      <c r="A399" s="7"/>
      <c r="B399" s="7"/>
      <c r="O399" s="2"/>
    </row>
    <row r="400" spans="1:15" s="1" customFormat="1" ht="15" customHeight="1" x14ac:dyDescent="0.4">
      <c r="A400" s="7"/>
      <c r="B400" s="7"/>
      <c r="O400" s="2"/>
    </row>
    <row r="401" spans="1:15" s="1" customFormat="1" ht="15" customHeight="1" x14ac:dyDescent="0.4">
      <c r="A401" s="7"/>
      <c r="B401" s="7"/>
      <c r="O401" s="2"/>
    </row>
    <row r="402" spans="1:15" s="1" customFormat="1" ht="15" customHeight="1" x14ac:dyDescent="0.4">
      <c r="A402" s="7"/>
      <c r="B402" s="7"/>
      <c r="O402" s="2"/>
    </row>
    <row r="403" spans="1:15" s="1" customFormat="1" ht="15" customHeight="1" x14ac:dyDescent="0.4">
      <c r="A403" s="7"/>
      <c r="B403" s="7"/>
      <c r="O403" s="2"/>
    </row>
    <row r="404" spans="1:15" s="1" customFormat="1" ht="15" customHeight="1" x14ac:dyDescent="0.4">
      <c r="A404" s="7"/>
      <c r="B404" s="7"/>
      <c r="O404" s="2"/>
    </row>
    <row r="405" spans="1:15" s="1" customFormat="1" ht="15" customHeight="1" x14ac:dyDescent="0.4">
      <c r="A405" s="7"/>
      <c r="B405" s="7"/>
      <c r="O405" s="2"/>
    </row>
    <row r="406" spans="1:15" s="1" customFormat="1" ht="15" customHeight="1" x14ac:dyDescent="0.4">
      <c r="A406" s="7"/>
      <c r="B406" s="7"/>
      <c r="O406" s="2"/>
    </row>
    <row r="407" spans="1:15" s="1" customFormat="1" ht="15" customHeight="1" x14ac:dyDescent="0.4">
      <c r="A407" s="7"/>
      <c r="B407" s="7"/>
      <c r="O407" s="2"/>
    </row>
    <row r="408" spans="1:15" s="1" customFormat="1" ht="15" customHeight="1" x14ac:dyDescent="0.4">
      <c r="A408" s="7"/>
      <c r="B408" s="7"/>
      <c r="O408" s="2"/>
    </row>
    <row r="409" spans="1:15" s="1" customFormat="1" ht="15" customHeight="1" x14ac:dyDescent="0.4">
      <c r="A409" s="7"/>
      <c r="B409" s="7"/>
      <c r="O409" s="2"/>
    </row>
    <row r="410" spans="1:15" s="1" customFormat="1" ht="15" customHeight="1" x14ac:dyDescent="0.4">
      <c r="A410" s="7"/>
      <c r="B410" s="7"/>
      <c r="O410" s="2"/>
    </row>
    <row r="411" spans="1:15" s="1" customFormat="1" ht="15" customHeight="1" x14ac:dyDescent="0.4">
      <c r="A411" s="7"/>
      <c r="B411" s="7"/>
      <c r="O411" s="2"/>
    </row>
    <row r="412" spans="1:15" s="1" customFormat="1" ht="15" customHeight="1" x14ac:dyDescent="0.4">
      <c r="A412" s="7"/>
      <c r="B412" s="7"/>
      <c r="O412" s="2"/>
    </row>
    <row r="413" spans="1:15" s="1" customFormat="1" ht="15" customHeight="1" x14ac:dyDescent="0.4">
      <c r="A413" s="7"/>
      <c r="B413" s="7"/>
      <c r="O413" s="2"/>
    </row>
    <row r="414" spans="1:15" s="1" customFormat="1" ht="15" customHeight="1" x14ac:dyDescent="0.4">
      <c r="A414" s="7"/>
      <c r="B414" s="7"/>
      <c r="O414" s="2"/>
    </row>
    <row r="415" spans="1:15" s="1" customFormat="1" ht="15" customHeight="1" x14ac:dyDescent="0.4">
      <c r="A415" s="7"/>
      <c r="B415" s="7"/>
      <c r="O415" s="2"/>
    </row>
    <row r="416" spans="1:15" s="1" customFormat="1" ht="15" customHeight="1" x14ac:dyDescent="0.4">
      <c r="A416" s="7"/>
      <c r="B416" s="7"/>
      <c r="O416" s="2"/>
    </row>
    <row r="417" spans="1:15" s="1" customFormat="1" ht="15" customHeight="1" x14ac:dyDescent="0.4">
      <c r="A417" s="7"/>
      <c r="B417" s="7"/>
      <c r="O417" s="2"/>
    </row>
    <row r="418" spans="1:15" s="1" customFormat="1" ht="15" customHeight="1" x14ac:dyDescent="0.4">
      <c r="A418" s="7"/>
      <c r="B418" s="7"/>
      <c r="O418" s="2"/>
    </row>
    <row r="419" spans="1:15" s="1" customFormat="1" ht="15" customHeight="1" x14ac:dyDescent="0.4">
      <c r="A419" s="7"/>
      <c r="B419" s="7"/>
      <c r="O419" s="2"/>
    </row>
    <row r="420" spans="1:15" s="1" customFormat="1" ht="15" customHeight="1" x14ac:dyDescent="0.4">
      <c r="A420" s="7"/>
      <c r="B420" s="7"/>
      <c r="O420" s="2"/>
    </row>
    <row r="421" spans="1:15" s="1" customFormat="1" ht="15" customHeight="1" x14ac:dyDescent="0.4">
      <c r="A421" s="7"/>
      <c r="B421" s="7"/>
      <c r="O421" s="2"/>
    </row>
    <row r="422" spans="1:15" s="1" customFormat="1" ht="15" customHeight="1" x14ac:dyDescent="0.4">
      <c r="A422" s="7"/>
      <c r="B422" s="7"/>
      <c r="O422" s="2"/>
    </row>
    <row r="423" spans="1:15" s="1" customFormat="1" ht="15" customHeight="1" x14ac:dyDescent="0.4">
      <c r="A423" s="7"/>
      <c r="B423" s="7"/>
      <c r="O423" s="2"/>
    </row>
    <row r="424" spans="1:15" s="1" customFormat="1" ht="15" customHeight="1" x14ac:dyDescent="0.4">
      <c r="A424" s="7"/>
      <c r="B424" s="7"/>
      <c r="O424" s="2"/>
    </row>
    <row r="425" spans="1:15" s="1" customFormat="1" ht="15" customHeight="1" x14ac:dyDescent="0.4">
      <c r="A425" s="7"/>
      <c r="B425" s="7"/>
      <c r="O425" s="2"/>
    </row>
    <row r="426" spans="1:15" s="1" customFormat="1" ht="15" customHeight="1" x14ac:dyDescent="0.4">
      <c r="A426" s="7"/>
      <c r="B426" s="7"/>
      <c r="O426" s="2"/>
    </row>
    <row r="427" spans="1:15" s="1" customFormat="1" ht="15" customHeight="1" x14ac:dyDescent="0.4">
      <c r="A427" s="7"/>
      <c r="B427" s="7"/>
      <c r="O427" s="2"/>
    </row>
    <row r="428" spans="1:15" s="1" customFormat="1" ht="15" customHeight="1" x14ac:dyDescent="0.4">
      <c r="A428" s="7"/>
      <c r="B428" s="7"/>
      <c r="O428" s="2"/>
    </row>
    <row r="429" spans="1:15" s="1" customFormat="1" ht="15" customHeight="1" x14ac:dyDescent="0.4">
      <c r="A429" s="7"/>
      <c r="B429" s="7"/>
      <c r="O429" s="2"/>
    </row>
    <row r="430" spans="1:15" s="1" customFormat="1" ht="15" customHeight="1" x14ac:dyDescent="0.4">
      <c r="A430" s="7"/>
      <c r="B430" s="7"/>
      <c r="O430" s="2"/>
    </row>
    <row r="431" spans="1:15" s="1" customFormat="1" ht="15" customHeight="1" x14ac:dyDescent="0.4">
      <c r="A431" s="7"/>
      <c r="B431" s="7"/>
      <c r="O431" s="2"/>
    </row>
    <row r="432" spans="1:15" s="1" customFormat="1" ht="15" customHeight="1" x14ac:dyDescent="0.4">
      <c r="A432" s="7"/>
      <c r="B432" s="7"/>
      <c r="O432" s="2"/>
    </row>
    <row r="433" spans="1:15" s="1" customFormat="1" ht="15" customHeight="1" x14ac:dyDescent="0.4">
      <c r="A433" s="7"/>
      <c r="B433" s="7"/>
      <c r="O433" s="2"/>
    </row>
    <row r="434" spans="1:15" s="1" customFormat="1" ht="15" customHeight="1" x14ac:dyDescent="0.4">
      <c r="A434" s="7"/>
      <c r="B434" s="7"/>
      <c r="O434" s="2"/>
    </row>
    <row r="435" spans="1:15" s="1" customFormat="1" ht="15" customHeight="1" x14ac:dyDescent="0.4">
      <c r="A435" s="7"/>
      <c r="B435" s="7"/>
      <c r="O435" s="2"/>
    </row>
    <row r="436" spans="1:15" s="1" customFormat="1" ht="15" customHeight="1" x14ac:dyDescent="0.4">
      <c r="A436" s="7"/>
      <c r="B436" s="7"/>
      <c r="O436" s="2"/>
    </row>
    <row r="437" spans="1:15" s="1" customFormat="1" ht="15" customHeight="1" x14ac:dyDescent="0.4">
      <c r="A437" s="7"/>
      <c r="B437" s="7"/>
      <c r="O437" s="2"/>
    </row>
    <row r="438" spans="1:15" s="1" customFormat="1" ht="15" customHeight="1" x14ac:dyDescent="0.4">
      <c r="A438" s="7"/>
      <c r="B438" s="7"/>
      <c r="O438" s="2"/>
    </row>
    <row r="439" spans="1:15" s="1" customFormat="1" ht="15" customHeight="1" x14ac:dyDescent="0.4">
      <c r="A439" s="7"/>
      <c r="B439" s="7"/>
      <c r="O439" s="2"/>
    </row>
    <row r="440" spans="1:15" s="1" customFormat="1" ht="15" customHeight="1" x14ac:dyDescent="0.4">
      <c r="A440" s="7"/>
      <c r="B440" s="7"/>
      <c r="O440" s="2"/>
    </row>
    <row r="441" spans="1:15" s="1" customFormat="1" ht="15" customHeight="1" x14ac:dyDescent="0.4">
      <c r="A441" s="7"/>
      <c r="B441" s="7"/>
      <c r="O441" s="2"/>
    </row>
    <row r="442" spans="1:15" s="1" customFormat="1" ht="15" customHeight="1" x14ac:dyDescent="0.4">
      <c r="A442" s="7"/>
      <c r="B442" s="7"/>
      <c r="O442" s="2"/>
    </row>
    <row r="443" spans="1:15" s="1" customFormat="1" ht="15" customHeight="1" x14ac:dyDescent="0.4">
      <c r="A443" s="7"/>
      <c r="B443" s="7"/>
      <c r="O443" s="2"/>
    </row>
    <row r="444" spans="1:15" s="1" customFormat="1" ht="15" customHeight="1" x14ac:dyDescent="0.4">
      <c r="A444" s="7"/>
      <c r="B444" s="7"/>
      <c r="O444" s="2"/>
    </row>
    <row r="445" spans="1:15" s="1" customFormat="1" ht="15" customHeight="1" x14ac:dyDescent="0.4">
      <c r="A445" s="7"/>
      <c r="B445" s="7"/>
      <c r="O445" s="2"/>
    </row>
    <row r="446" spans="1:15" s="1" customFormat="1" ht="15" customHeight="1" x14ac:dyDescent="0.4">
      <c r="A446" s="7"/>
      <c r="B446" s="7"/>
      <c r="O446" s="2"/>
    </row>
    <row r="447" spans="1:15" s="1" customFormat="1" ht="15" customHeight="1" x14ac:dyDescent="0.4">
      <c r="A447" s="7"/>
      <c r="B447" s="7"/>
      <c r="O447" s="2"/>
    </row>
    <row r="448" spans="1:15" s="1" customFormat="1" ht="15" customHeight="1" x14ac:dyDescent="0.4">
      <c r="A448" s="7"/>
      <c r="B448" s="7"/>
      <c r="O448" s="2"/>
    </row>
    <row r="449" spans="1:15" s="1" customFormat="1" ht="15" customHeight="1" x14ac:dyDescent="0.4">
      <c r="A449" s="7"/>
      <c r="B449" s="7"/>
      <c r="O449" s="2"/>
    </row>
    <row r="450" spans="1:15" s="1" customFormat="1" ht="15" customHeight="1" x14ac:dyDescent="0.4">
      <c r="A450" s="7"/>
      <c r="B450" s="7"/>
      <c r="O450" s="2"/>
    </row>
    <row r="451" spans="1:15" s="1" customFormat="1" ht="15" customHeight="1" x14ac:dyDescent="0.4">
      <c r="A451" s="7"/>
      <c r="B451" s="7"/>
      <c r="O451" s="2"/>
    </row>
    <row r="452" spans="1:15" s="1" customFormat="1" ht="15" customHeight="1" x14ac:dyDescent="0.4">
      <c r="A452" s="7"/>
      <c r="B452" s="7"/>
      <c r="O452" s="2"/>
    </row>
    <row r="453" spans="1:15" s="1" customFormat="1" ht="15" customHeight="1" x14ac:dyDescent="0.4">
      <c r="A453" s="7"/>
      <c r="B453" s="7"/>
      <c r="O453" s="2"/>
    </row>
    <row r="454" spans="1:15" s="1" customFormat="1" ht="15" customHeight="1" x14ac:dyDescent="0.4">
      <c r="A454" s="7"/>
      <c r="B454" s="7"/>
      <c r="O454" s="2"/>
    </row>
    <row r="455" spans="1:15" s="1" customFormat="1" ht="15" customHeight="1" x14ac:dyDescent="0.4">
      <c r="A455" s="7"/>
      <c r="B455" s="7"/>
      <c r="O455" s="2"/>
    </row>
    <row r="456" spans="1:15" s="1" customFormat="1" ht="15" customHeight="1" x14ac:dyDescent="0.4">
      <c r="A456" s="7"/>
      <c r="B456" s="7"/>
      <c r="O456" s="2"/>
    </row>
    <row r="457" spans="1:15" s="1" customFormat="1" ht="15" customHeight="1" x14ac:dyDescent="0.4">
      <c r="A457" s="7"/>
      <c r="B457" s="7"/>
      <c r="O457" s="2"/>
    </row>
    <row r="458" spans="1:15" s="1" customFormat="1" ht="15" customHeight="1" x14ac:dyDescent="0.4">
      <c r="A458" s="7"/>
      <c r="B458" s="7"/>
      <c r="O458" s="2"/>
    </row>
    <row r="459" spans="1:15" s="1" customFormat="1" ht="15" customHeight="1" x14ac:dyDescent="0.4">
      <c r="A459" s="7"/>
      <c r="B459" s="7"/>
      <c r="O459" s="2"/>
    </row>
    <row r="460" spans="1:15" s="1" customFormat="1" ht="15" customHeight="1" x14ac:dyDescent="0.4">
      <c r="A460" s="7"/>
      <c r="B460" s="7"/>
      <c r="O460" s="2"/>
    </row>
    <row r="461" spans="1:15" s="1" customFormat="1" ht="15" customHeight="1" x14ac:dyDescent="0.4">
      <c r="A461" s="7"/>
      <c r="B461" s="7"/>
      <c r="O461" s="2"/>
    </row>
    <row r="462" spans="1:15" s="1" customFormat="1" ht="15" customHeight="1" x14ac:dyDescent="0.4">
      <c r="A462" s="7"/>
      <c r="B462" s="7"/>
      <c r="O462" s="2"/>
    </row>
    <row r="463" spans="1:15" s="1" customFormat="1" ht="15" customHeight="1" x14ac:dyDescent="0.4">
      <c r="A463" s="7"/>
      <c r="B463" s="7"/>
      <c r="O463" s="2"/>
    </row>
    <row r="464" spans="1:15" s="1" customFormat="1" ht="15" customHeight="1" x14ac:dyDescent="0.4">
      <c r="A464" s="7"/>
      <c r="B464" s="7"/>
      <c r="O464" s="2"/>
    </row>
    <row r="465" spans="1:15" s="1" customFormat="1" ht="15" customHeight="1" x14ac:dyDescent="0.4">
      <c r="A465" s="7"/>
      <c r="B465" s="7"/>
      <c r="O465" s="2"/>
    </row>
    <row r="466" spans="1:15" s="1" customFormat="1" ht="15" customHeight="1" x14ac:dyDescent="0.4">
      <c r="A466" s="7"/>
      <c r="B466" s="7"/>
      <c r="O466" s="2"/>
    </row>
    <row r="467" spans="1:15" s="1" customFormat="1" ht="15" customHeight="1" x14ac:dyDescent="0.4">
      <c r="A467" s="7"/>
      <c r="B467" s="7"/>
      <c r="O467" s="2"/>
    </row>
    <row r="468" spans="1:15" s="1" customFormat="1" ht="15" customHeight="1" x14ac:dyDescent="0.4">
      <c r="A468" s="7"/>
      <c r="B468" s="7"/>
      <c r="O468" s="2"/>
    </row>
    <row r="469" spans="1:15" s="1" customFormat="1" ht="15" customHeight="1" x14ac:dyDescent="0.4">
      <c r="A469" s="7"/>
      <c r="B469" s="7"/>
      <c r="O469" s="2"/>
    </row>
    <row r="470" spans="1:15" s="1" customFormat="1" ht="15" customHeight="1" x14ac:dyDescent="0.4">
      <c r="A470" s="7"/>
      <c r="B470" s="7"/>
      <c r="O470" s="2"/>
    </row>
    <row r="471" spans="1:15" s="1" customFormat="1" ht="15" customHeight="1" x14ac:dyDescent="0.4">
      <c r="A471" s="7"/>
      <c r="B471" s="7"/>
      <c r="O471" s="2"/>
    </row>
    <row r="472" spans="1:15" s="1" customFormat="1" ht="15" customHeight="1" x14ac:dyDescent="0.4">
      <c r="A472" s="7"/>
      <c r="B472" s="7"/>
      <c r="O472" s="2"/>
    </row>
    <row r="473" spans="1:15" s="1" customFormat="1" ht="15" customHeight="1" x14ac:dyDescent="0.4">
      <c r="A473" s="7"/>
      <c r="B473" s="7"/>
      <c r="O473" s="2"/>
    </row>
    <row r="474" spans="1:15" s="1" customFormat="1" ht="15" customHeight="1" x14ac:dyDescent="0.4">
      <c r="A474" s="7"/>
      <c r="B474" s="7"/>
      <c r="O474" s="2"/>
    </row>
    <row r="475" spans="1:15" s="1" customFormat="1" ht="15" customHeight="1" x14ac:dyDescent="0.4">
      <c r="A475" s="7"/>
      <c r="B475" s="7"/>
      <c r="O475" s="2"/>
    </row>
    <row r="476" spans="1:15" s="1" customFormat="1" ht="15" customHeight="1" x14ac:dyDescent="0.4">
      <c r="A476" s="7"/>
      <c r="B476" s="7"/>
      <c r="O476" s="2"/>
    </row>
    <row r="477" spans="1:15" s="1" customFormat="1" ht="15" customHeight="1" x14ac:dyDescent="0.4">
      <c r="A477" s="7"/>
      <c r="B477" s="7"/>
      <c r="O477" s="2"/>
    </row>
    <row r="478" spans="1:15" s="1" customFormat="1" ht="15" customHeight="1" x14ac:dyDescent="0.4">
      <c r="A478" s="7"/>
      <c r="B478" s="7"/>
      <c r="O478" s="2"/>
    </row>
    <row r="479" spans="1:15" s="1" customFormat="1" ht="15" customHeight="1" x14ac:dyDescent="0.4">
      <c r="A479" s="7"/>
      <c r="B479" s="7"/>
      <c r="O479" s="2"/>
    </row>
    <row r="480" spans="1:15" s="1" customFormat="1" ht="15" customHeight="1" x14ac:dyDescent="0.4">
      <c r="A480" s="7"/>
      <c r="B480" s="7"/>
      <c r="O480" s="2"/>
    </row>
    <row r="481" spans="1:15" s="1" customFormat="1" ht="15" customHeight="1" x14ac:dyDescent="0.4">
      <c r="A481" s="7"/>
      <c r="B481" s="7"/>
      <c r="O481" s="2"/>
    </row>
    <row r="482" spans="1:15" s="1" customFormat="1" ht="15" customHeight="1" x14ac:dyDescent="0.4">
      <c r="A482" s="7"/>
      <c r="B482" s="7"/>
      <c r="O482" s="2"/>
    </row>
    <row r="483" spans="1:15" s="1" customFormat="1" ht="15" customHeight="1" x14ac:dyDescent="0.4">
      <c r="A483" s="7"/>
      <c r="B483" s="7"/>
      <c r="O483" s="2"/>
    </row>
    <row r="484" spans="1:15" s="1" customFormat="1" ht="15" customHeight="1" x14ac:dyDescent="0.4">
      <c r="A484" s="7"/>
      <c r="B484" s="7"/>
      <c r="O484" s="2"/>
    </row>
    <row r="485" spans="1:15" s="1" customFormat="1" ht="15" customHeight="1" x14ac:dyDescent="0.4">
      <c r="A485" s="7"/>
      <c r="B485" s="7"/>
      <c r="O485" s="2"/>
    </row>
    <row r="486" spans="1:15" s="1" customFormat="1" ht="15" customHeight="1" x14ac:dyDescent="0.4">
      <c r="A486" s="7"/>
      <c r="B486" s="7"/>
      <c r="O486" s="2"/>
    </row>
    <row r="487" spans="1:15" s="1" customFormat="1" ht="15" customHeight="1" x14ac:dyDescent="0.4">
      <c r="A487" s="7"/>
      <c r="B487" s="7"/>
      <c r="O487" s="2"/>
    </row>
    <row r="488" spans="1:15" s="1" customFormat="1" ht="15" customHeight="1" x14ac:dyDescent="0.4">
      <c r="A488" s="7"/>
      <c r="B488" s="7"/>
      <c r="O488" s="2"/>
    </row>
    <row r="489" spans="1:15" s="1" customFormat="1" ht="15" customHeight="1" x14ac:dyDescent="0.4">
      <c r="A489" s="7"/>
      <c r="B489" s="7"/>
      <c r="O489" s="2"/>
    </row>
    <row r="490" spans="1:15" s="1" customFormat="1" ht="15" customHeight="1" x14ac:dyDescent="0.4">
      <c r="A490" s="7"/>
      <c r="B490" s="7"/>
      <c r="O490" s="2"/>
    </row>
    <row r="491" spans="1:15" s="1" customFormat="1" ht="15" customHeight="1" x14ac:dyDescent="0.4">
      <c r="A491" s="7"/>
      <c r="B491" s="7"/>
      <c r="O491" s="2"/>
    </row>
    <row r="492" spans="1:15" s="1" customFormat="1" ht="15" customHeight="1" x14ac:dyDescent="0.4">
      <c r="A492" s="7"/>
      <c r="B492" s="7"/>
      <c r="O492" s="2"/>
    </row>
    <row r="493" spans="1:15" s="1" customFormat="1" ht="15" customHeight="1" x14ac:dyDescent="0.4">
      <c r="A493" s="7"/>
      <c r="B493" s="7"/>
      <c r="O493" s="2"/>
    </row>
    <row r="494" spans="1:15" s="1" customFormat="1" ht="15" customHeight="1" x14ac:dyDescent="0.4">
      <c r="A494" s="7"/>
      <c r="B494" s="7"/>
      <c r="O494" s="2"/>
    </row>
    <row r="495" spans="1:15" s="1" customFormat="1" ht="15" customHeight="1" x14ac:dyDescent="0.4">
      <c r="A495" s="7"/>
      <c r="B495" s="7"/>
      <c r="O495" s="2"/>
    </row>
    <row r="496" spans="1:15" s="1" customFormat="1" ht="15" customHeight="1" x14ac:dyDescent="0.4">
      <c r="A496" s="7"/>
      <c r="B496" s="7"/>
      <c r="O496" s="2"/>
    </row>
    <row r="497" spans="1:15" s="1" customFormat="1" ht="15" customHeight="1" x14ac:dyDescent="0.4">
      <c r="A497" s="7"/>
      <c r="B497" s="7"/>
      <c r="O497" s="2"/>
    </row>
    <row r="498" spans="1:15" s="1" customFormat="1" ht="15" customHeight="1" x14ac:dyDescent="0.4">
      <c r="A498" s="7"/>
      <c r="B498" s="7"/>
      <c r="O498" s="2"/>
    </row>
    <row r="499" spans="1:15" s="1" customFormat="1" ht="15" customHeight="1" x14ac:dyDescent="0.4">
      <c r="A499" s="7"/>
      <c r="B499" s="7"/>
      <c r="O499" s="2"/>
    </row>
    <row r="500" spans="1:15" s="1" customFormat="1" ht="15" customHeight="1" x14ac:dyDescent="0.4">
      <c r="A500" s="7"/>
      <c r="B500" s="7"/>
      <c r="O500" s="2"/>
    </row>
    <row r="501" spans="1:15" s="1" customFormat="1" ht="15" customHeight="1" x14ac:dyDescent="0.4">
      <c r="A501" s="7"/>
      <c r="B501" s="7"/>
      <c r="O501" s="2"/>
    </row>
    <row r="502" spans="1:15" s="1" customFormat="1" ht="15" customHeight="1" x14ac:dyDescent="0.4">
      <c r="A502" s="7"/>
      <c r="B502" s="7"/>
      <c r="O502" s="2"/>
    </row>
    <row r="503" spans="1:15" s="1" customFormat="1" ht="15" customHeight="1" x14ac:dyDescent="0.4">
      <c r="A503" s="7"/>
      <c r="B503" s="7"/>
      <c r="O503" s="2"/>
    </row>
    <row r="504" spans="1:15" s="1" customFormat="1" ht="15" customHeight="1" x14ac:dyDescent="0.4">
      <c r="A504" s="7"/>
      <c r="B504" s="7"/>
      <c r="O504" s="2"/>
    </row>
    <row r="505" spans="1:15" s="1" customFormat="1" ht="15" customHeight="1" x14ac:dyDescent="0.4">
      <c r="A505" s="7"/>
      <c r="B505" s="7"/>
      <c r="O505" s="2"/>
    </row>
    <row r="506" spans="1:15" s="1" customFormat="1" ht="15" customHeight="1" x14ac:dyDescent="0.4">
      <c r="A506" s="7"/>
      <c r="B506" s="7"/>
      <c r="O506" s="2"/>
    </row>
    <row r="507" spans="1:15" s="1" customFormat="1" ht="15" customHeight="1" x14ac:dyDescent="0.4">
      <c r="A507" s="7"/>
      <c r="B507" s="7"/>
      <c r="O507" s="2"/>
    </row>
    <row r="508" spans="1:15" s="1" customFormat="1" ht="15" customHeight="1" x14ac:dyDescent="0.4">
      <c r="A508" s="7"/>
      <c r="B508" s="7"/>
      <c r="O508" s="2"/>
    </row>
    <row r="509" spans="1:15" s="1" customFormat="1" ht="15" customHeight="1" x14ac:dyDescent="0.4">
      <c r="A509" s="7"/>
      <c r="B509" s="7"/>
      <c r="O509" s="2"/>
    </row>
    <row r="510" spans="1:15" s="1" customFormat="1" ht="15" customHeight="1" x14ac:dyDescent="0.4">
      <c r="A510" s="7"/>
      <c r="B510" s="7"/>
      <c r="O510" s="2"/>
    </row>
    <row r="511" spans="1:15" s="1" customFormat="1" ht="15" customHeight="1" x14ac:dyDescent="0.4">
      <c r="A511" s="7"/>
      <c r="B511" s="7"/>
      <c r="O511" s="2"/>
    </row>
    <row r="512" spans="1:15" s="1" customFormat="1" ht="15" customHeight="1" x14ac:dyDescent="0.4">
      <c r="A512" s="7"/>
      <c r="B512" s="7"/>
      <c r="O512" s="2"/>
    </row>
    <row r="513" spans="1:15" s="1" customFormat="1" ht="15" customHeight="1" x14ac:dyDescent="0.4">
      <c r="A513" s="7"/>
      <c r="B513" s="7"/>
      <c r="O513" s="2"/>
    </row>
    <row r="514" spans="1:15" s="1" customFormat="1" ht="15" customHeight="1" x14ac:dyDescent="0.4">
      <c r="A514" s="7"/>
      <c r="B514" s="7"/>
      <c r="O514" s="2"/>
    </row>
    <row r="515" spans="1:15" s="1" customFormat="1" ht="15" customHeight="1" x14ac:dyDescent="0.4">
      <c r="A515" s="7"/>
      <c r="B515" s="7"/>
      <c r="O515" s="2"/>
    </row>
    <row r="516" spans="1:15" s="1" customFormat="1" ht="15" customHeight="1" x14ac:dyDescent="0.4">
      <c r="A516" s="7"/>
      <c r="B516" s="7"/>
      <c r="O516" s="2"/>
    </row>
    <row r="517" spans="1:15" s="1" customFormat="1" ht="15" customHeight="1" x14ac:dyDescent="0.4">
      <c r="A517" s="7"/>
      <c r="B517" s="7"/>
      <c r="O517" s="2"/>
    </row>
    <row r="518" spans="1:15" s="1" customFormat="1" ht="15" customHeight="1" x14ac:dyDescent="0.4">
      <c r="A518" s="7"/>
      <c r="B518" s="7"/>
      <c r="O518" s="2"/>
    </row>
    <row r="519" spans="1:15" s="1" customFormat="1" ht="15" customHeight="1" x14ac:dyDescent="0.4">
      <c r="A519" s="7"/>
      <c r="B519" s="7"/>
      <c r="O519" s="2"/>
    </row>
    <row r="520" spans="1:15" s="1" customFormat="1" ht="15" customHeight="1" x14ac:dyDescent="0.4">
      <c r="A520" s="7"/>
      <c r="B520" s="7"/>
      <c r="O520" s="2"/>
    </row>
    <row r="521" spans="1:15" s="1" customFormat="1" ht="15" customHeight="1" x14ac:dyDescent="0.4">
      <c r="A521" s="7"/>
      <c r="B521" s="7"/>
      <c r="O521" s="2"/>
    </row>
    <row r="522" spans="1:15" s="1" customFormat="1" ht="15" customHeight="1" x14ac:dyDescent="0.4">
      <c r="A522" s="7"/>
      <c r="B522" s="7"/>
      <c r="O522" s="2"/>
    </row>
    <row r="523" spans="1:15" s="1" customFormat="1" ht="15" customHeight="1" x14ac:dyDescent="0.4">
      <c r="A523" s="7"/>
      <c r="B523" s="7"/>
      <c r="O523" s="2"/>
    </row>
    <row r="524" spans="1:15" s="1" customFormat="1" ht="15" customHeight="1" x14ac:dyDescent="0.4">
      <c r="A524" s="7"/>
      <c r="B524" s="7"/>
      <c r="O524" s="2"/>
    </row>
    <row r="525" spans="1:15" s="1" customFormat="1" ht="15" customHeight="1" x14ac:dyDescent="0.4">
      <c r="A525" s="7"/>
      <c r="B525" s="7"/>
      <c r="O525" s="2"/>
    </row>
    <row r="526" spans="1:15" s="1" customFormat="1" ht="15" customHeight="1" x14ac:dyDescent="0.4">
      <c r="A526" s="7"/>
      <c r="B526" s="7"/>
      <c r="O526" s="2"/>
    </row>
    <row r="527" spans="1:15" s="1" customFormat="1" ht="15" customHeight="1" x14ac:dyDescent="0.4">
      <c r="A527" s="7"/>
      <c r="B527" s="7"/>
      <c r="O527" s="2"/>
    </row>
    <row r="528" spans="1:15" s="1" customFormat="1" ht="15" customHeight="1" x14ac:dyDescent="0.4">
      <c r="A528" s="7"/>
      <c r="B528" s="7"/>
      <c r="O528" s="2"/>
    </row>
    <row r="529" spans="1:15" s="1" customFormat="1" ht="15" customHeight="1" x14ac:dyDescent="0.4">
      <c r="A529" s="7"/>
      <c r="B529" s="7"/>
      <c r="O529" s="2"/>
    </row>
    <row r="530" spans="1:15" s="1" customFormat="1" ht="15" customHeight="1" x14ac:dyDescent="0.4">
      <c r="A530" s="7"/>
      <c r="B530" s="7"/>
      <c r="O530" s="2"/>
    </row>
    <row r="531" spans="1:15" s="1" customFormat="1" ht="15" customHeight="1" x14ac:dyDescent="0.4">
      <c r="A531" s="7"/>
      <c r="B531" s="7"/>
      <c r="O531" s="2"/>
    </row>
    <row r="532" spans="1:15" s="1" customFormat="1" ht="15" customHeight="1" x14ac:dyDescent="0.4">
      <c r="A532" s="7"/>
      <c r="B532" s="7"/>
      <c r="O532" s="2"/>
    </row>
    <row r="533" spans="1:15" s="1" customFormat="1" ht="15" customHeight="1" x14ac:dyDescent="0.4">
      <c r="A533" s="7"/>
      <c r="B533" s="7"/>
      <c r="O533" s="2"/>
    </row>
    <row r="534" spans="1:15" s="1" customFormat="1" ht="15" customHeight="1" x14ac:dyDescent="0.4">
      <c r="A534" s="7"/>
      <c r="B534" s="7"/>
      <c r="O534" s="2"/>
    </row>
    <row r="535" spans="1:15" s="1" customFormat="1" ht="15" customHeight="1" x14ac:dyDescent="0.4">
      <c r="A535" s="7"/>
      <c r="B535" s="7"/>
      <c r="O535" s="2"/>
    </row>
    <row r="536" spans="1:15" s="1" customFormat="1" ht="15" customHeight="1" x14ac:dyDescent="0.4">
      <c r="A536" s="7"/>
      <c r="B536" s="7"/>
      <c r="O536" s="2"/>
    </row>
    <row r="537" spans="1:15" s="1" customFormat="1" ht="15" customHeight="1" x14ac:dyDescent="0.4">
      <c r="A537" s="7"/>
      <c r="B537" s="7"/>
      <c r="O537" s="2"/>
    </row>
    <row r="538" spans="1:15" s="1" customFormat="1" ht="15" customHeight="1" x14ac:dyDescent="0.4">
      <c r="A538" s="7"/>
      <c r="B538" s="7"/>
      <c r="O538" s="2"/>
    </row>
    <row r="539" spans="1:15" s="1" customFormat="1" ht="15" customHeight="1" x14ac:dyDescent="0.4">
      <c r="A539" s="7"/>
      <c r="B539" s="7"/>
      <c r="O539" s="2"/>
    </row>
    <row r="540" spans="1:15" s="1" customFormat="1" ht="15" customHeight="1" x14ac:dyDescent="0.4">
      <c r="A540" s="7"/>
      <c r="B540" s="7"/>
      <c r="O540" s="2"/>
    </row>
    <row r="541" spans="1:15" s="1" customFormat="1" ht="15" customHeight="1" x14ac:dyDescent="0.4">
      <c r="A541" s="7"/>
      <c r="B541" s="7"/>
      <c r="O541" s="2"/>
    </row>
    <row r="542" spans="1:15" s="1" customFormat="1" ht="15" customHeight="1" x14ac:dyDescent="0.4">
      <c r="A542" s="7"/>
      <c r="B542" s="7"/>
      <c r="O542" s="2"/>
    </row>
    <row r="543" spans="1:15" s="1" customFormat="1" ht="15" customHeight="1" x14ac:dyDescent="0.4">
      <c r="A543" s="7"/>
      <c r="B543" s="7"/>
      <c r="O543" s="2"/>
    </row>
    <row r="544" spans="1:15" s="1" customFormat="1" ht="15" customHeight="1" x14ac:dyDescent="0.4">
      <c r="A544" s="7"/>
      <c r="B544" s="7"/>
      <c r="O544" s="2"/>
    </row>
    <row r="545" spans="1:15" s="1" customFormat="1" ht="15" customHeight="1" x14ac:dyDescent="0.4">
      <c r="A545" s="7"/>
      <c r="B545" s="7"/>
      <c r="O545" s="2"/>
    </row>
    <row r="546" spans="1:15" s="1" customFormat="1" ht="15" customHeight="1" x14ac:dyDescent="0.4">
      <c r="A546" s="7"/>
      <c r="B546" s="7"/>
      <c r="O546" s="2"/>
    </row>
    <row r="547" spans="1:15" s="1" customFormat="1" ht="15" customHeight="1" x14ac:dyDescent="0.4">
      <c r="A547" s="7"/>
      <c r="B547" s="7"/>
      <c r="O547" s="2"/>
    </row>
    <row r="548" spans="1:15" s="1" customFormat="1" ht="15" customHeight="1" x14ac:dyDescent="0.4">
      <c r="A548" s="7"/>
      <c r="B548" s="7"/>
      <c r="O548" s="2"/>
    </row>
    <row r="549" spans="1:15" s="1" customFormat="1" ht="15" customHeight="1" x14ac:dyDescent="0.4">
      <c r="A549" s="7"/>
      <c r="B549" s="7"/>
      <c r="O549" s="2"/>
    </row>
    <row r="550" spans="1:15" s="1" customFormat="1" ht="15" customHeight="1" x14ac:dyDescent="0.4">
      <c r="A550" s="7"/>
      <c r="B550" s="7"/>
      <c r="O550" s="2"/>
    </row>
    <row r="551" spans="1:15" s="1" customFormat="1" ht="15" customHeight="1" x14ac:dyDescent="0.4">
      <c r="A551" s="7"/>
      <c r="B551" s="7"/>
      <c r="O551" s="2"/>
    </row>
    <row r="552" spans="1:15" s="1" customFormat="1" ht="15" customHeight="1" x14ac:dyDescent="0.4">
      <c r="A552" s="7"/>
      <c r="B552" s="7"/>
      <c r="O552" s="2"/>
    </row>
    <row r="553" spans="1:15" s="1" customFormat="1" ht="15" customHeight="1" x14ac:dyDescent="0.4">
      <c r="A553" s="7"/>
      <c r="B553" s="7"/>
      <c r="O553" s="2"/>
    </row>
    <row r="554" spans="1:15" s="1" customFormat="1" ht="15" customHeight="1" x14ac:dyDescent="0.4">
      <c r="A554" s="7"/>
      <c r="B554" s="7"/>
      <c r="O554" s="2"/>
    </row>
    <row r="555" spans="1:15" s="1" customFormat="1" ht="15" customHeight="1" x14ac:dyDescent="0.4">
      <c r="A555" s="7"/>
      <c r="B555" s="7"/>
      <c r="O555" s="2"/>
    </row>
    <row r="556" spans="1:15" s="1" customFormat="1" ht="15" customHeight="1" x14ac:dyDescent="0.4">
      <c r="A556" s="7"/>
      <c r="B556" s="7"/>
      <c r="O556" s="2"/>
    </row>
    <row r="557" spans="1:15" s="1" customFormat="1" ht="15" customHeight="1" x14ac:dyDescent="0.4">
      <c r="A557" s="7"/>
      <c r="B557" s="7"/>
      <c r="O557" s="2"/>
    </row>
    <row r="558" spans="1:15" s="1" customFormat="1" ht="15" customHeight="1" x14ac:dyDescent="0.4">
      <c r="A558" s="7"/>
      <c r="B558" s="7"/>
      <c r="O558" s="2"/>
    </row>
    <row r="559" spans="1:15" s="1" customFormat="1" ht="15" customHeight="1" x14ac:dyDescent="0.4">
      <c r="A559" s="7"/>
      <c r="B559" s="7"/>
      <c r="O559" s="2"/>
    </row>
    <row r="560" spans="1:15" s="1" customFormat="1" ht="15" customHeight="1" x14ac:dyDescent="0.4">
      <c r="A560" s="7"/>
      <c r="B560" s="7"/>
      <c r="O560" s="2"/>
    </row>
    <row r="561" spans="1:15" s="1" customFormat="1" ht="15" customHeight="1" x14ac:dyDescent="0.4">
      <c r="A561" s="7"/>
      <c r="B561" s="7"/>
      <c r="O561" s="2"/>
    </row>
    <row r="562" spans="1:15" s="1" customFormat="1" ht="15" customHeight="1" x14ac:dyDescent="0.4">
      <c r="A562" s="7"/>
      <c r="B562" s="7"/>
      <c r="O562" s="2"/>
    </row>
    <row r="563" spans="1:15" s="1" customFormat="1" ht="15" customHeight="1" x14ac:dyDescent="0.4">
      <c r="A563" s="7"/>
      <c r="B563" s="7"/>
      <c r="O563" s="2"/>
    </row>
    <row r="564" spans="1:15" s="1" customFormat="1" ht="15" customHeight="1" x14ac:dyDescent="0.4">
      <c r="A564" s="7"/>
      <c r="B564" s="7"/>
      <c r="O564" s="2"/>
    </row>
    <row r="565" spans="1:15" s="1" customFormat="1" ht="15" customHeight="1" x14ac:dyDescent="0.4">
      <c r="A565" s="7"/>
      <c r="B565" s="7"/>
      <c r="O565" s="2"/>
    </row>
    <row r="566" spans="1:15" s="1" customFormat="1" ht="15" customHeight="1" x14ac:dyDescent="0.4">
      <c r="A566" s="7"/>
      <c r="B566" s="7"/>
      <c r="O566" s="2"/>
    </row>
    <row r="567" spans="1:15" s="1" customFormat="1" ht="15" customHeight="1" x14ac:dyDescent="0.4">
      <c r="A567" s="7"/>
      <c r="B567" s="7"/>
      <c r="O567" s="2"/>
    </row>
    <row r="568" spans="1:15" s="1" customFormat="1" ht="15" customHeight="1" x14ac:dyDescent="0.4">
      <c r="A568" s="7"/>
      <c r="B568" s="7"/>
      <c r="O568" s="2"/>
    </row>
    <row r="569" spans="1:15" s="1" customFormat="1" ht="15" customHeight="1" x14ac:dyDescent="0.4">
      <c r="A569" s="7"/>
      <c r="B569" s="7"/>
      <c r="O569" s="2"/>
    </row>
    <row r="570" spans="1:15" s="1" customFormat="1" ht="15" customHeight="1" x14ac:dyDescent="0.4">
      <c r="A570" s="7"/>
      <c r="B570" s="7"/>
      <c r="O570" s="2"/>
    </row>
    <row r="571" spans="1:15" s="1" customFormat="1" ht="15" customHeight="1" x14ac:dyDescent="0.4">
      <c r="A571" s="7"/>
      <c r="B571" s="7"/>
      <c r="O571" s="2"/>
    </row>
    <row r="572" spans="1:15" s="1" customFormat="1" ht="15" customHeight="1" x14ac:dyDescent="0.4">
      <c r="A572" s="7"/>
      <c r="B572" s="7"/>
      <c r="O572" s="2"/>
    </row>
    <row r="573" spans="1:15" s="1" customFormat="1" ht="15" customHeight="1" x14ac:dyDescent="0.4">
      <c r="A573" s="7"/>
      <c r="B573" s="7"/>
      <c r="O573" s="2"/>
    </row>
    <row r="574" spans="1:15" s="1" customFormat="1" ht="15" customHeight="1" x14ac:dyDescent="0.4">
      <c r="A574" s="7"/>
      <c r="B574" s="7"/>
      <c r="O574" s="2"/>
    </row>
    <row r="575" spans="1:15" s="1" customFormat="1" ht="15" customHeight="1" x14ac:dyDescent="0.4">
      <c r="A575" s="7"/>
      <c r="B575" s="7"/>
      <c r="O575" s="2"/>
    </row>
    <row r="576" spans="1:15" s="1" customFormat="1" ht="15" customHeight="1" x14ac:dyDescent="0.4">
      <c r="A576" s="7"/>
      <c r="B576" s="7"/>
      <c r="O576" s="2"/>
    </row>
    <row r="577" spans="1:15" s="1" customFormat="1" ht="15" customHeight="1" x14ac:dyDescent="0.4">
      <c r="A577" s="7"/>
      <c r="B577" s="7"/>
      <c r="O577" s="2"/>
    </row>
    <row r="578" spans="1:15" s="1" customFormat="1" ht="15" customHeight="1" x14ac:dyDescent="0.4">
      <c r="A578" s="7"/>
      <c r="B578" s="7"/>
      <c r="O578" s="2"/>
    </row>
    <row r="579" spans="1:15" s="1" customFormat="1" ht="15" customHeight="1" x14ac:dyDescent="0.4">
      <c r="A579" s="7"/>
      <c r="B579" s="7"/>
      <c r="O579" s="2"/>
    </row>
    <row r="580" spans="1:15" s="1" customFormat="1" ht="15" customHeight="1" x14ac:dyDescent="0.4">
      <c r="A580" s="7"/>
      <c r="B580" s="7"/>
      <c r="O580" s="2"/>
    </row>
    <row r="581" spans="1:15" s="1" customFormat="1" ht="15" customHeight="1" x14ac:dyDescent="0.4">
      <c r="A581" s="7"/>
      <c r="B581" s="7"/>
      <c r="O581" s="2"/>
    </row>
    <row r="582" spans="1:15" s="1" customFormat="1" ht="15" customHeight="1" x14ac:dyDescent="0.4">
      <c r="A582" s="7"/>
      <c r="B582" s="7"/>
      <c r="O582" s="2"/>
    </row>
    <row r="583" spans="1:15" s="1" customFormat="1" ht="15" customHeight="1" x14ac:dyDescent="0.4">
      <c r="A583" s="7"/>
      <c r="B583" s="7"/>
      <c r="O583" s="2"/>
    </row>
    <row r="584" spans="1:15" s="1" customFormat="1" ht="15" customHeight="1" x14ac:dyDescent="0.4">
      <c r="A584" s="7"/>
      <c r="B584" s="7"/>
      <c r="O584" s="2"/>
    </row>
    <row r="585" spans="1:15" s="1" customFormat="1" ht="15" customHeight="1" x14ac:dyDescent="0.4">
      <c r="A585" s="7"/>
      <c r="B585" s="7"/>
      <c r="O585" s="2"/>
    </row>
    <row r="586" spans="1:15" s="1" customFormat="1" ht="15" customHeight="1" x14ac:dyDescent="0.4">
      <c r="A586" s="7"/>
      <c r="B586" s="7"/>
      <c r="O586" s="2"/>
    </row>
    <row r="587" spans="1:15" s="1" customFormat="1" ht="15" customHeight="1" x14ac:dyDescent="0.4">
      <c r="A587" s="7"/>
      <c r="B587" s="7"/>
      <c r="O587" s="2"/>
    </row>
    <row r="588" spans="1:15" s="1" customFormat="1" ht="15" customHeight="1" x14ac:dyDescent="0.4">
      <c r="A588" s="7"/>
      <c r="B588" s="7"/>
      <c r="O588" s="2"/>
    </row>
    <row r="589" spans="1:15" s="1" customFormat="1" ht="15" customHeight="1" x14ac:dyDescent="0.4">
      <c r="A589" s="7"/>
      <c r="B589" s="7"/>
      <c r="O589" s="2"/>
    </row>
    <row r="590" spans="1:15" s="1" customFormat="1" ht="15" customHeight="1" x14ac:dyDescent="0.4">
      <c r="A590" s="7"/>
      <c r="B590" s="7"/>
      <c r="O590" s="2"/>
    </row>
    <row r="591" spans="1:15" s="1" customFormat="1" ht="15" customHeight="1" x14ac:dyDescent="0.4">
      <c r="A591" s="7"/>
      <c r="B591" s="7"/>
      <c r="O591" s="2"/>
    </row>
    <row r="592" spans="1:15" s="1" customFormat="1" ht="15" customHeight="1" x14ac:dyDescent="0.4">
      <c r="A592" s="7"/>
      <c r="B592" s="7"/>
      <c r="O592" s="2"/>
    </row>
    <row r="593" spans="1:15" s="1" customFormat="1" ht="15" customHeight="1" x14ac:dyDescent="0.4">
      <c r="A593" s="7"/>
      <c r="B593" s="7"/>
      <c r="O593" s="2"/>
    </row>
    <row r="594" spans="1:15" s="1" customFormat="1" ht="15" customHeight="1" x14ac:dyDescent="0.4">
      <c r="A594" s="7"/>
      <c r="B594" s="7"/>
      <c r="O594" s="2"/>
    </row>
    <row r="595" spans="1:15" s="1" customFormat="1" ht="15" customHeight="1" x14ac:dyDescent="0.4">
      <c r="A595" s="7"/>
      <c r="B595" s="7"/>
      <c r="O595" s="2"/>
    </row>
    <row r="596" spans="1:15" s="1" customFormat="1" ht="15" customHeight="1" x14ac:dyDescent="0.4">
      <c r="A596" s="7"/>
      <c r="B596" s="7"/>
      <c r="O596" s="2"/>
    </row>
    <row r="597" spans="1:15" s="1" customFormat="1" ht="15" customHeight="1" x14ac:dyDescent="0.4">
      <c r="A597" s="7"/>
      <c r="B597" s="7"/>
      <c r="O597" s="2"/>
    </row>
    <row r="598" spans="1:15" s="1" customFormat="1" ht="15" customHeight="1" x14ac:dyDescent="0.4">
      <c r="A598" s="7"/>
      <c r="B598" s="7"/>
      <c r="O598" s="2"/>
    </row>
    <row r="599" spans="1:15" s="1" customFormat="1" ht="15" customHeight="1" x14ac:dyDescent="0.4">
      <c r="A599" s="7"/>
      <c r="B599" s="7"/>
      <c r="O599" s="2"/>
    </row>
    <row r="600" spans="1:15" s="1" customFormat="1" ht="15" customHeight="1" x14ac:dyDescent="0.4">
      <c r="A600" s="7"/>
      <c r="B600" s="7"/>
      <c r="O600" s="2"/>
    </row>
    <row r="601" spans="1:15" s="1" customFormat="1" ht="15" customHeight="1" x14ac:dyDescent="0.4">
      <c r="A601" s="7"/>
      <c r="B601" s="7"/>
      <c r="O601" s="2"/>
    </row>
    <row r="602" spans="1:15" s="1" customFormat="1" ht="15" customHeight="1" x14ac:dyDescent="0.4">
      <c r="A602" s="7"/>
      <c r="B602" s="7"/>
      <c r="O602" s="2"/>
    </row>
    <row r="603" spans="1:15" s="1" customFormat="1" ht="15" customHeight="1" x14ac:dyDescent="0.4">
      <c r="A603" s="7"/>
      <c r="B603" s="7"/>
      <c r="O603" s="2"/>
    </row>
    <row r="604" spans="1:15" s="1" customFormat="1" ht="15" customHeight="1" x14ac:dyDescent="0.4">
      <c r="A604" s="7"/>
      <c r="B604" s="7"/>
      <c r="O604" s="2"/>
    </row>
    <row r="605" spans="1:15" s="1" customFormat="1" ht="15" customHeight="1" x14ac:dyDescent="0.4">
      <c r="A605" s="7"/>
      <c r="B605" s="7"/>
      <c r="O605" s="2"/>
    </row>
    <row r="606" spans="1:15" s="1" customFormat="1" ht="15" customHeight="1" x14ac:dyDescent="0.4">
      <c r="A606" s="7"/>
      <c r="B606" s="7"/>
      <c r="O606" s="2"/>
    </row>
    <row r="607" spans="1:15" s="1" customFormat="1" ht="15" customHeight="1" x14ac:dyDescent="0.4">
      <c r="A607" s="7"/>
      <c r="B607" s="7"/>
      <c r="O607" s="2"/>
    </row>
    <row r="608" spans="1:15" s="1" customFormat="1" ht="15" customHeight="1" x14ac:dyDescent="0.4">
      <c r="A608" s="7"/>
      <c r="B608" s="7"/>
      <c r="O608" s="2"/>
    </row>
    <row r="609" spans="1:15" s="1" customFormat="1" ht="15" customHeight="1" x14ac:dyDescent="0.4">
      <c r="A609" s="7"/>
      <c r="B609" s="7"/>
      <c r="O609" s="2"/>
    </row>
    <row r="610" spans="1:15" s="1" customFormat="1" ht="15" customHeight="1" x14ac:dyDescent="0.4">
      <c r="A610" s="7"/>
      <c r="B610" s="7"/>
      <c r="O610" s="2"/>
    </row>
    <row r="611" spans="1:15" s="1" customFormat="1" ht="15" customHeight="1" x14ac:dyDescent="0.4">
      <c r="A611" s="7"/>
      <c r="B611" s="7"/>
      <c r="O611" s="2"/>
    </row>
    <row r="612" spans="1:15" s="1" customFormat="1" ht="15" customHeight="1" x14ac:dyDescent="0.4">
      <c r="A612" s="7"/>
      <c r="B612" s="7"/>
      <c r="O612" s="2"/>
    </row>
    <row r="613" spans="1:15" s="1" customFormat="1" ht="15" customHeight="1" x14ac:dyDescent="0.4">
      <c r="A613" s="7"/>
      <c r="B613" s="7"/>
      <c r="O613" s="2"/>
    </row>
    <row r="614" spans="1:15" s="1" customFormat="1" ht="15" customHeight="1" x14ac:dyDescent="0.4">
      <c r="A614" s="7"/>
      <c r="B614" s="7"/>
      <c r="O614" s="2"/>
    </row>
    <row r="615" spans="1:15" s="1" customFormat="1" ht="15" customHeight="1" x14ac:dyDescent="0.4">
      <c r="A615" s="7"/>
      <c r="B615" s="7"/>
      <c r="O615" s="2"/>
    </row>
    <row r="616" spans="1:15" s="1" customFormat="1" ht="15" customHeight="1" x14ac:dyDescent="0.4">
      <c r="A616" s="7"/>
      <c r="B616" s="7"/>
      <c r="O616" s="2"/>
    </row>
    <row r="617" spans="1:15" s="1" customFormat="1" ht="15" customHeight="1" x14ac:dyDescent="0.4">
      <c r="A617" s="7"/>
      <c r="B617" s="7"/>
      <c r="O617" s="2"/>
    </row>
    <row r="618" spans="1:15" s="1" customFormat="1" ht="15" customHeight="1" x14ac:dyDescent="0.4">
      <c r="A618" s="7"/>
      <c r="B618" s="7"/>
      <c r="O618" s="2"/>
    </row>
    <row r="619" spans="1:15" s="1" customFormat="1" ht="15" customHeight="1" x14ac:dyDescent="0.4">
      <c r="A619" s="7"/>
      <c r="B619" s="7"/>
      <c r="O619" s="2"/>
    </row>
    <row r="620" spans="1:15" s="1" customFormat="1" ht="15" customHeight="1" x14ac:dyDescent="0.4">
      <c r="A620" s="7"/>
      <c r="B620" s="7"/>
      <c r="O620" s="2"/>
    </row>
    <row r="621" spans="1:15" s="1" customFormat="1" ht="15" customHeight="1" x14ac:dyDescent="0.4">
      <c r="A621" s="7"/>
      <c r="B621" s="7"/>
      <c r="O621" s="2"/>
    </row>
    <row r="622" spans="1:15" s="1" customFormat="1" ht="15" customHeight="1" x14ac:dyDescent="0.4">
      <c r="A622" s="7"/>
      <c r="B622" s="7"/>
      <c r="O622" s="2"/>
    </row>
    <row r="623" spans="1:15" s="1" customFormat="1" ht="15" customHeight="1" x14ac:dyDescent="0.4">
      <c r="A623" s="7"/>
      <c r="B623" s="7"/>
      <c r="O623" s="2"/>
    </row>
    <row r="624" spans="1:15" s="1" customFormat="1" ht="15" customHeight="1" x14ac:dyDescent="0.4">
      <c r="A624" s="7"/>
      <c r="B624" s="7"/>
      <c r="O624" s="2"/>
    </row>
    <row r="625" spans="1:15" s="1" customFormat="1" ht="15" customHeight="1" x14ac:dyDescent="0.4">
      <c r="A625" s="7"/>
      <c r="B625" s="7"/>
      <c r="O625" s="2"/>
    </row>
    <row r="626" spans="1:15" s="1" customFormat="1" ht="15" customHeight="1" x14ac:dyDescent="0.4">
      <c r="A626" s="7"/>
      <c r="B626" s="7"/>
      <c r="O626" s="2"/>
    </row>
    <row r="627" spans="1:15" s="1" customFormat="1" ht="15" customHeight="1" x14ac:dyDescent="0.4">
      <c r="A627" s="7"/>
      <c r="B627" s="7"/>
      <c r="O627" s="2"/>
    </row>
    <row r="628" spans="1:15" s="1" customFormat="1" ht="15" customHeight="1" x14ac:dyDescent="0.4">
      <c r="A628" s="7"/>
      <c r="B628" s="7"/>
      <c r="O628" s="2"/>
    </row>
    <row r="629" spans="1:15" s="1" customFormat="1" ht="15" customHeight="1" x14ac:dyDescent="0.4">
      <c r="A629" s="7"/>
      <c r="B629" s="7"/>
      <c r="O629" s="2"/>
    </row>
    <row r="630" spans="1:15" s="1" customFormat="1" ht="15" customHeight="1" x14ac:dyDescent="0.4">
      <c r="A630" s="7"/>
      <c r="B630" s="7"/>
      <c r="O630" s="2"/>
    </row>
    <row r="631" spans="1:15" s="1" customFormat="1" ht="15" customHeight="1" x14ac:dyDescent="0.4">
      <c r="A631" s="7"/>
      <c r="B631" s="7"/>
      <c r="O631" s="2"/>
    </row>
    <row r="632" spans="1:15" s="1" customFormat="1" ht="15" customHeight="1" x14ac:dyDescent="0.4">
      <c r="A632" s="7"/>
      <c r="B632" s="7"/>
      <c r="O632" s="2"/>
    </row>
    <row r="633" spans="1:15" s="1" customFormat="1" ht="15" customHeight="1" x14ac:dyDescent="0.4">
      <c r="A633" s="7"/>
      <c r="B633" s="7"/>
      <c r="O633" s="2"/>
    </row>
    <row r="634" spans="1:15" s="1" customFormat="1" ht="15" customHeight="1" x14ac:dyDescent="0.4">
      <c r="A634" s="7"/>
      <c r="B634" s="7"/>
      <c r="O634" s="2"/>
    </row>
    <row r="635" spans="1:15" s="1" customFormat="1" ht="15" customHeight="1" x14ac:dyDescent="0.4">
      <c r="A635" s="7"/>
      <c r="B635" s="7"/>
      <c r="O635" s="2"/>
    </row>
    <row r="636" spans="1:15" s="1" customFormat="1" ht="15" customHeight="1" x14ac:dyDescent="0.4">
      <c r="A636" s="7"/>
      <c r="B636" s="7"/>
      <c r="O636" s="2"/>
    </row>
    <row r="637" spans="1:15" s="1" customFormat="1" ht="15" customHeight="1" x14ac:dyDescent="0.4">
      <c r="A637" s="7"/>
      <c r="B637" s="7"/>
      <c r="O637" s="2"/>
    </row>
    <row r="638" spans="1:15" s="1" customFormat="1" ht="15" customHeight="1" x14ac:dyDescent="0.4">
      <c r="A638" s="7"/>
      <c r="B638" s="7"/>
      <c r="O638" s="2"/>
    </row>
    <row r="639" spans="1:15" s="1" customFormat="1" ht="15" customHeight="1" x14ac:dyDescent="0.4">
      <c r="A639" s="7"/>
      <c r="B639" s="7"/>
      <c r="O639" s="2"/>
    </row>
    <row r="640" spans="1:15" s="1" customFormat="1" ht="15" customHeight="1" x14ac:dyDescent="0.4">
      <c r="A640" s="7"/>
      <c r="B640" s="7"/>
      <c r="O640" s="2"/>
    </row>
    <row r="641" spans="1:15" s="1" customFormat="1" ht="15" customHeight="1" x14ac:dyDescent="0.4">
      <c r="A641" s="7"/>
      <c r="B641" s="7"/>
      <c r="O641" s="2"/>
    </row>
    <row r="642" spans="1:15" s="1" customFormat="1" ht="15" customHeight="1" x14ac:dyDescent="0.4">
      <c r="A642" s="7"/>
      <c r="B642" s="7"/>
      <c r="O642" s="2"/>
    </row>
    <row r="643" spans="1:15" s="1" customFormat="1" ht="15" customHeight="1" x14ac:dyDescent="0.4">
      <c r="A643" s="7"/>
      <c r="B643" s="7"/>
      <c r="O643" s="2"/>
    </row>
    <row r="644" spans="1:15" s="1" customFormat="1" ht="15" customHeight="1" x14ac:dyDescent="0.4">
      <c r="A644" s="7"/>
      <c r="B644" s="7"/>
      <c r="O644" s="2"/>
    </row>
    <row r="645" spans="1:15" s="1" customFormat="1" ht="15" customHeight="1" x14ac:dyDescent="0.4">
      <c r="A645" s="7"/>
      <c r="B645" s="7"/>
      <c r="O645" s="2"/>
    </row>
    <row r="646" spans="1:15" s="1" customFormat="1" ht="15" customHeight="1" x14ac:dyDescent="0.4">
      <c r="A646" s="7"/>
      <c r="B646" s="7"/>
      <c r="O646" s="2"/>
    </row>
    <row r="647" spans="1:15" s="1" customFormat="1" ht="15" customHeight="1" x14ac:dyDescent="0.4">
      <c r="A647" s="7"/>
      <c r="B647" s="7"/>
      <c r="O647" s="2"/>
    </row>
    <row r="648" spans="1:15" s="1" customFormat="1" ht="15" customHeight="1" x14ac:dyDescent="0.4">
      <c r="A648" s="7"/>
      <c r="B648" s="7"/>
      <c r="O648" s="2"/>
    </row>
    <row r="649" spans="1:15" s="1" customFormat="1" ht="15" customHeight="1" x14ac:dyDescent="0.4">
      <c r="A649" s="7"/>
      <c r="B649" s="7"/>
      <c r="O649" s="2"/>
    </row>
    <row r="650" spans="1:15" s="1" customFormat="1" ht="15" customHeight="1" x14ac:dyDescent="0.4">
      <c r="A650" s="7"/>
      <c r="B650" s="7"/>
      <c r="O650" s="2"/>
    </row>
    <row r="651" spans="1:15" s="1" customFormat="1" ht="15" customHeight="1" x14ac:dyDescent="0.4">
      <c r="A651" s="7"/>
      <c r="B651" s="7"/>
      <c r="O651" s="2"/>
    </row>
    <row r="652" spans="1:15" s="1" customFormat="1" ht="15" customHeight="1" x14ac:dyDescent="0.4">
      <c r="A652" s="7"/>
      <c r="B652" s="7"/>
      <c r="O652" s="2"/>
    </row>
    <row r="653" spans="1:15" s="1" customFormat="1" ht="15" customHeight="1" x14ac:dyDescent="0.4">
      <c r="A653" s="7"/>
      <c r="B653" s="7"/>
      <c r="O653" s="2"/>
    </row>
    <row r="654" spans="1:15" s="1" customFormat="1" ht="15" customHeight="1" x14ac:dyDescent="0.4">
      <c r="A654" s="7"/>
      <c r="B654" s="7"/>
      <c r="O654" s="2"/>
    </row>
    <row r="655" spans="1:15" s="1" customFormat="1" ht="15" customHeight="1" x14ac:dyDescent="0.4">
      <c r="A655" s="7"/>
      <c r="B655" s="7"/>
      <c r="O655" s="2"/>
    </row>
    <row r="656" spans="1:15" s="1" customFormat="1" ht="15" customHeight="1" x14ac:dyDescent="0.4">
      <c r="A656" s="7"/>
      <c r="B656" s="7"/>
      <c r="O656" s="2"/>
    </row>
    <row r="657" spans="1:15" s="1" customFormat="1" ht="15" customHeight="1" x14ac:dyDescent="0.4">
      <c r="A657" s="7"/>
      <c r="B657" s="7"/>
      <c r="O657" s="2"/>
    </row>
    <row r="658" spans="1:15" s="1" customFormat="1" ht="15" customHeight="1" x14ac:dyDescent="0.4">
      <c r="A658" s="7"/>
      <c r="B658" s="7"/>
      <c r="O658" s="2"/>
    </row>
    <row r="659" spans="1:15" s="1" customFormat="1" ht="15" customHeight="1" x14ac:dyDescent="0.4">
      <c r="A659" s="7"/>
      <c r="B659" s="7"/>
      <c r="O659" s="2"/>
    </row>
    <row r="660" spans="1:15" s="1" customFormat="1" ht="15" customHeight="1" x14ac:dyDescent="0.4">
      <c r="A660" s="7"/>
      <c r="B660" s="7"/>
      <c r="O660" s="2"/>
    </row>
    <row r="661" spans="1:15" s="1" customFormat="1" ht="15" customHeight="1" x14ac:dyDescent="0.4">
      <c r="A661" s="7"/>
      <c r="B661" s="7"/>
      <c r="O661" s="2"/>
    </row>
    <row r="662" spans="1:15" s="1" customFormat="1" ht="15" customHeight="1" x14ac:dyDescent="0.4">
      <c r="A662" s="7"/>
      <c r="B662" s="7"/>
      <c r="O662" s="2"/>
    </row>
    <row r="663" spans="1:15" s="1" customFormat="1" ht="15" customHeight="1" x14ac:dyDescent="0.4">
      <c r="A663" s="7"/>
      <c r="B663" s="7"/>
      <c r="O663" s="2"/>
    </row>
    <row r="664" spans="1:15" s="1" customFormat="1" ht="15" customHeight="1" x14ac:dyDescent="0.4">
      <c r="A664" s="7"/>
      <c r="B664" s="7"/>
      <c r="O664" s="2"/>
    </row>
    <row r="665" spans="1:15" s="1" customFormat="1" ht="15" customHeight="1" x14ac:dyDescent="0.4">
      <c r="A665" s="7"/>
      <c r="B665" s="7"/>
      <c r="O665" s="2"/>
    </row>
    <row r="666" spans="1:15" s="1" customFormat="1" ht="15" customHeight="1" x14ac:dyDescent="0.4">
      <c r="A666" s="7"/>
      <c r="B666" s="7"/>
      <c r="O666" s="2"/>
    </row>
    <row r="667" spans="1:15" s="1" customFormat="1" ht="15" customHeight="1" x14ac:dyDescent="0.4">
      <c r="A667" s="7"/>
      <c r="B667" s="7"/>
      <c r="O667" s="2"/>
    </row>
    <row r="668" spans="1:15" s="1" customFormat="1" ht="15" customHeight="1" x14ac:dyDescent="0.4">
      <c r="A668" s="7"/>
      <c r="B668" s="7"/>
      <c r="O668" s="2"/>
    </row>
    <row r="669" spans="1:15" s="1" customFormat="1" ht="15" customHeight="1" x14ac:dyDescent="0.4">
      <c r="A669" s="7"/>
      <c r="B669" s="7"/>
      <c r="O669" s="2"/>
    </row>
    <row r="670" spans="1:15" s="1" customFormat="1" ht="15" customHeight="1" x14ac:dyDescent="0.4">
      <c r="A670" s="7"/>
      <c r="B670" s="7"/>
      <c r="O670" s="2"/>
    </row>
    <row r="671" spans="1:15" s="1" customFormat="1" ht="15" customHeight="1" x14ac:dyDescent="0.4">
      <c r="A671" s="7"/>
      <c r="B671" s="7"/>
      <c r="O671" s="2"/>
    </row>
    <row r="672" spans="1:15" s="1" customFormat="1" ht="15" customHeight="1" x14ac:dyDescent="0.4">
      <c r="A672" s="7"/>
      <c r="B672" s="7"/>
      <c r="O672" s="2"/>
    </row>
    <row r="673" spans="1:15" s="1" customFormat="1" ht="15" customHeight="1" x14ac:dyDescent="0.4">
      <c r="A673" s="7"/>
      <c r="B673" s="7"/>
      <c r="O673" s="2"/>
    </row>
    <row r="674" spans="1:15" s="1" customFormat="1" ht="15" customHeight="1" x14ac:dyDescent="0.4">
      <c r="A674" s="7"/>
      <c r="B674" s="7"/>
      <c r="O674" s="2"/>
    </row>
    <row r="675" spans="1:15" s="1" customFormat="1" ht="15" customHeight="1" x14ac:dyDescent="0.4">
      <c r="A675" s="7"/>
      <c r="B675" s="7"/>
      <c r="O675" s="2"/>
    </row>
    <row r="676" spans="1:15" s="1" customFormat="1" ht="15" customHeight="1" x14ac:dyDescent="0.4">
      <c r="A676" s="7"/>
      <c r="B676" s="7"/>
      <c r="O676" s="2"/>
    </row>
    <row r="677" spans="1:15" s="1" customFormat="1" ht="15" customHeight="1" x14ac:dyDescent="0.4">
      <c r="A677" s="7"/>
      <c r="B677" s="7"/>
      <c r="O677" s="2"/>
    </row>
    <row r="678" spans="1:15" s="1" customFormat="1" ht="15" customHeight="1" x14ac:dyDescent="0.4">
      <c r="A678" s="7"/>
      <c r="B678" s="7"/>
      <c r="O678" s="2"/>
    </row>
    <row r="679" spans="1:15" s="1" customFormat="1" ht="15" customHeight="1" x14ac:dyDescent="0.4">
      <c r="A679" s="7"/>
      <c r="B679" s="7"/>
      <c r="O679" s="2"/>
    </row>
    <row r="680" spans="1:15" s="1" customFormat="1" ht="15" customHeight="1" x14ac:dyDescent="0.4">
      <c r="A680" s="7"/>
      <c r="B680" s="7"/>
      <c r="O680" s="2"/>
    </row>
    <row r="681" spans="1:15" s="1" customFormat="1" ht="15" customHeight="1" x14ac:dyDescent="0.4">
      <c r="A681" s="7"/>
      <c r="B681" s="7"/>
      <c r="O681" s="2"/>
    </row>
    <row r="682" spans="1:15" s="1" customFormat="1" ht="15" customHeight="1" x14ac:dyDescent="0.4">
      <c r="A682" s="7"/>
      <c r="B682" s="7"/>
      <c r="O682" s="2"/>
    </row>
    <row r="683" spans="1:15" s="1" customFormat="1" ht="15" customHeight="1" x14ac:dyDescent="0.4">
      <c r="A683" s="7"/>
      <c r="B683" s="7"/>
      <c r="O683" s="2"/>
    </row>
    <row r="684" spans="1:15" s="1" customFormat="1" ht="15" customHeight="1" x14ac:dyDescent="0.4">
      <c r="A684" s="7"/>
      <c r="B684" s="7"/>
      <c r="O684" s="2"/>
    </row>
    <row r="685" spans="1:15" s="1" customFormat="1" ht="15" customHeight="1" x14ac:dyDescent="0.4">
      <c r="A685" s="7"/>
      <c r="B685" s="7"/>
      <c r="O685" s="2"/>
    </row>
    <row r="686" spans="1:15" s="1" customFormat="1" ht="15" customHeight="1" x14ac:dyDescent="0.4">
      <c r="A686" s="7"/>
      <c r="B686" s="7"/>
      <c r="O686" s="2"/>
    </row>
    <row r="687" spans="1:15" s="1" customFormat="1" ht="15" customHeight="1" x14ac:dyDescent="0.4">
      <c r="A687" s="7"/>
      <c r="B687" s="7"/>
      <c r="O687" s="2"/>
    </row>
    <row r="688" spans="1:15" s="1" customFormat="1" ht="15" customHeight="1" x14ac:dyDescent="0.4">
      <c r="A688" s="7"/>
      <c r="B688" s="7"/>
      <c r="O688" s="2"/>
    </row>
    <row r="689" spans="1:15" s="1" customFormat="1" ht="15" customHeight="1" x14ac:dyDescent="0.4">
      <c r="A689" s="7"/>
      <c r="B689" s="7"/>
      <c r="O689" s="2"/>
    </row>
    <row r="690" spans="1:15" s="1" customFormat="1" ht="15" customHeight="1" x14ac:dyDescent="0.4">
      <c r="A690" s="7"/>
      <c r="B690" s="7"/>
      <c r="O690" s="2"/>
    </row>
    <row r="691" spans="1:15" s="1" customFormat="1" ht="15" customHeight="1" x14ac:dyDescent="0.4">
      <c r="A691" s="7"/>
      <c r="B691" s="7"/>
      <c r="O691" s="2"/>
    </row>
    <row r="692" spans="1:15" s="1" customFormat="1" ht="15" customHeight="1" x14ac:dyDescent="0.4">
      <c r="A692" s="7"/>
      <c r="B692" s="7"/>
      <c r="O692" s="2"/>
    </row>
    <row r="693" spans="1:15" s="1" customFormat="1" ht="15" customHeight="1" x14ac:dyDescent="0.4">
      <c r="A693" s="7"/>
      <c r="B693" s="7"/>
      <c r="O693" s="2"/>
    </row>
    <row r="694" spans="1:15" s="1" customFormat="1" ht="15" customHeight="1" x14ac:dyDescent="0.4">
      <c r="A694" s="7"/>
      <c r="B694" s="7"/>
      <c r="O694" s="2"/>
    </row>
    <row r="695" spans="1:15" s="1" customFormat="1" ht="15" customHeight="1" x14ac:dyDescent="0.4">
      <c r="A695" s="7"/>
      <c r="B695" s="7"/>
      <c r="O695" s="2"/>
    </row>
    <row r="696" spans="1:15" s="1" customFormat="1" ht="15" customHeight="1" x14ac:dyDescent="0.4">
      <c r="A696" s="7"/>
      <c r="B696" s="7"/>
      <c r="O696" s="2"/>
    </row>
    <row r="697" spans="1:15" s="1" customFormat="1" ht="15" customHeight="1" x14ac:dyDescent="0.4">
      <c r="A697" s="7"/>
      <c r="B697" s="7"/>
      <c r="O697" s="2"/>
    </row>
    <row r="698" spans="1:15" s="1" customFormat="1" ht="15" customHeight="1" x14ac:dyDescent="0.4">
      <c r="A698" s="7"/>
      <c r="B698" s="7"/>
      <c r="O698" s="2"/>
    </row>
    <row r="699" spans="1:15" s="1" customFormat="1" ht="15" customHeight="1" x14ac:dyDescent="0.4">
      <c r="A699" s="7"/>
      <c r="B699" s="7"/>
      <c r="O699" s="2"/>
    </row>
    <row r="700" spans="1:15" s="1" customFormat="1" ht="15" customHeight="1" x14ac:dyDescent="0.4">
      <c r="A700" s="7"/>
      <c r="B700" s="7"/>
      <c r="O700" s="2"/>
    </row>
    <row r="701" spans="1:15" s="1" customFormat="1" ht="15" customHeight="1" x14ac:dyDescent="0.4">
      <c r="A701" s="7"/>
      <c r="B701" s="7"/>
      <c r="O701" s="2"/>
    </row>
    <row r="702" spans="1:15" s="1" customFormat="1" ht="15" customHeight="1" x14ac:dyDescent="0.4">
      <c r="A702" s="7"/>
      <c r="B702" s="7"/>
      <c r="O702" s="2"/>
    </row>
    <row r="703" spans="1:15" s="1" customFormat="1" ht="15" customHeight="1" x14ac:dyDescent="0.4">
      <c r="A703" s="7"/>
      <c r="B703" s="7"/>
      <c r="O703" s="2"/>
    </row>
    <row r="704" spans="1:15" s="1" customFormat="1" ht="15" customHeight="1" x14ac:dyDescent="0.4">
      <c r="A704" s="7"/>
      <c r="B704" s="7"/>
      <c r="O704" s="2"/>
    </row>
    <row r="705" spans="1:15" s="1" customFormat="1" ht="15" customHeight="1" x14ac:dyDescent="0.4">
      <c r="A705" s="7"/>
      <c r="B705" s="7"/>
      <c r="O705" s="2"/>
    </row>
    <row r="706" spans="1:15" s="1" customFormat="1" ht="15" customHeight="1" x14ac:dyDescent="0.4">
      <c r="A706" s="7"/>
      <c r="B706" s="7"/>
      <c r="O706" s="2"/>
    </row>
    <row r="707" spans="1:15" s="1" customFormat="1" ht="15" customHeight="1" x14ac:dyDescent="0.4">
      <c r="A707" s="7"/>
      <c r="B707" s="7"/>
      <c r="O707" s="2"/>
    </row>
    <row r="708" spans="1:15" s="1" customFormat="1" ht="15" customHeight="1" x14ac:dyDescent="0.4">
      <c r="A708" s="7"/>
      <c r="B708" s="7"/>
      <c r="O708" s="2"/>
    </row>
    <row r="709" spans="1:15" s="1" customFormat="1" ht="15" customHeight="1" x14ac:dyDescent="0.4">
      <c r="A709" s="7"/>
      <c r="B709" s="7"/>
      <c r="O709" s="2"/>
    </row>
    <row r="710" spans="1:15" s="1" customFormat="1" ht="15" customHeight="1" x14ac:dyDescent="0.4">
      <c r="A710" s="7"/>
      <c r="B710" s="7"/>
      <c r="O710" s="2"/>
    </row>
    <row r="711" spans="1:15" s="1" customFormat="1" ht="15" customHeight="1" x14ac:dyDescent="0.4">
      <c r="A711" s="7"/>
      <c r="B711" s="7"/>
      <c r="O711" s="2"/>
    </row>
    <row r="712" spans="1:15" s="1" customFormat="1" ht="15" customHeight="1" x14ac:dyDescent="0.4">
      <c r="A712" s="7"/>
      <c r="B712" s="7"/>
      <c r="O712" s="2"/>
    </row>
    <row r="713" spans="1:15" s="1" customFormat="1" ht="15" customHeight="1" x14ac:dyDescent="0.4">
      <c r="A713" s="7"/>
      <c r="B713" s="7"/>
      <c r="O713" s="2"/>
    </row>
    <row r="714" spans="1:15" s="1" customFormat="1" ht="15" customHeight="1" x14ac:dyDescent="0.4">
      <c r="A714" s="7"/>
      <c r="B714" s="7"/>
      <c r="O714" s="2"/>
    </row>
    <row r="715" spans="1:15" s="1" customFormat="1" ht="15" customHeight="1" x14ac:dyDescent="0.4">
      <c r="A715" s="7"/>
      <c r="B715" s="7"/>
      <c r="O715" s="2"/>
    </row>
    <row r="716" spans="1:15" s="1" customFormat="1" ht="15" customHeight="1" x14ac:dyDescent="0.4">
      <c r="A716" s="7"/>
      <c r="B716" s="7"/>
      <c r="O716" s="2"/>
    </row>
    <row r="717" spans="1:15" s="1" customFormat="1" ht="15" customHeight="1" x14ac:dyDescent="0.4">
      <c r="A717" s="7"/>
      <c r="B717" s="7"/>
      <c r="O717" s="2"/>
    </row>
    <row r="718" spans="1:15" s="1" customFormat="1" ht="15" customHeight="1" x14ac:dyDescent="0.4">
      <c r="A718" s="7"/>
      <c r="B718" s="7"/>
      <c r="O718" s="2"/>
    </row>
    <row r="719" spans="1:15" s="1" customFormat="1" ht="15" customHeight="1" x14ac:dyDescent="0.4">
      <c r="A719" s="7"/>
      <c r="B719" s="7"/>
      <c r="O719" s="2"/>
    </row>
    <row r="720" spans="1:15" s="1" customFormat="1" ht="15" customHeight="1" x14ac:dyDescent="0.4">
      <c r="A720" s="7"/>
      <c r="B720" s="7"/>
      <c r="O720" s="2"/>
    </row>
    <row r="721" spans="1:15" s="1" customFormat="1" ht="15" customHeight="1" x14ac:dyDescent="0.4">
      <c r="A721" s="7"/>
      <c r="B721" s="7"/>
      <c r="O721" s="2"/>
    </row>
    <row r="722" spans="1:15" s="1" customFormat="1" ht="15" customHeight="1" x14ac:dyDescent="0.4">
      <c r="A722" s="7"/>
      <c r="B722" s="7"/>
      <c r="O722" s="2"/>
    </row>
    <row r="723" spans="1:15" s="1" customFormat="1" ht="15" customHeight="1" x14ac:dyDescent="0.4">
      <c r="A723" s="7"/>
      <c r="B723" s="7"/>
      <c r="O723" s="2"/>
    </row>
    <row r="724" spans="1:15" s="1" customFormat="1" ht="15" customHeight="1" x14ac:dyDescent="0.4">
      <c r="A724" s="7"/>
      <c r="B724" s="7"/>
      <c r="O724" s="2"/>
    </row>
    <row r="725" spans="1:15" s="1" customFormat="1" ht="15" customHeight="1" x14ac:dyDescent="0.4">
      <c r="A725" s="7"/>
      <c r="B725" s="7"/>
      <c r="O725" s="2"/>
    </row>
    <row r="726" spans="1:15" s="1" customFormat="1" ht="15" customHeight="1" x14ac:dyDescent="0.4">
      <c r="A726" s="7"/>
      <c r="B726" s="7"/>
      <c r="O726" s="2"/>
    </row>
    <row r="727" spans="1:15" s="1" customFormat="1" ht="15" customHeight="1" x14ac:dyDescent="0.4">
      <c r="A727" s="7"/>
      <c r="B727" s="7"/>
      <c r="O727" s="2"/>
    </row>
    <row r="728" spans="1:15" s="1" customFormat="1" ht="15" customHeight="1" x14ac:dyDescent="0.4">
      <c r="A728" s="7"/>
      <c r="B728" s="7"/>
      <c r="O728" s="2"/>
    </row>
    <row r="729" spans="1:15" s="1" customFormat="1" ht="15" customHeight="1" x14ac:dyDescent="0.4">
      <c r="A729" s="7"/>
      <c r="B729" s="7"/>
      <c r="O729" s="2"/>
    </row>
    <row r="730" spans="1:15" s="1" customFormat="1" ht="15" customHeight="1" x14ac:dyDescent="0.4">
      <c r="A730" s="7"/>
      <c r="B730" s="7"/>
      <c r="O730" s="2"/>
    </row>
    <row r="731" spans="1:15" s="1" customFormat="1" ht="15" customHeight="1" x14ac:dyDescent="0.4">
      <c r="A731" s="7"/>
      <c r="B731" s="7"/>
      <c r="O731" s="2"/>
    </row>
    <row r="732" spans="1:15" s="1" customFormat="1" ht="15" customHeight="1" x14ac:dyDescent="0.4">
      <c r="A732" s="7"/>
      <c r="B732" s="7"/>
      <c r="O732" s="2"/>
    </row>
    <row r="733" spans="1:15" s="1" customFormat="1" ht="15" customHeight="1" x14ac:dyDescent="0.4">
      <c r="A733" s="7"/>
      <c r="B733" s="7"/>
      <c r="O733" s="2"/>
    </row>
    <row r="734" spans="1:15" s="1" customFormat="1" ht="15" customHeight="1" x14ac:dyDescent="0.4">
      <c r="A734" s="7"/>
      <c r="B734" s="7"/>
      <c r="O734" s="2"/>
    </row>
    <row r="735" spans="1:15" s="1" customFormat="1" ht="15" customHeight="1" x14ac:dyDescent="0.4">
      <c r="A735" s="7"/>
      <c r="B735" s="7"/>
      <c r="O735" s="2"/>
    </row>
    <row r="736" spans="1:15" s="1" customFormat="1" ht="15" customHeight="1" x14ac:dyDescent="0.4">
      <c r="A736" s="7"/>
      <c r="B736" s="7"/>
      <c r="O736" s="2"/>
    </row>
    <row r="737" spans="1:15" s="1" customFormat="1" ht="15" customHeight="1" x14ac:dyDescent="0.4">
      <c r="A737" s="7"/>
      <c r="B737" s="7"/>
      <c r="O737" s="2"/>
    </row>
    <row r="738" spans="1:15" s="1" customFormat="1" ht="15" customHeight="1" x14ac:dyDescent="0.4">
      <c r="A738" s="7"/>
      <c r="B738" s="7"/>
      <c r="O738" s="2"/>
    </row>
    <row r="739" spans="1:15" s="1" customFormat="1" ht="15" customHeight="1" x14ac:dyDescent="0.4">
      <c r="A739" s="7"/>
      <c r="B739" s="7"/>
      <c r="O739" s="2"/>
    </row>
    <row r="740" spans="1:15" s="1" customFormat="1" ht="15" customHeight="1" x14ac:dyDescent="0.4">
      <c r="A740" s="7"/>
      <c r="B740" s="7"/>
      <c r="O740" s="2"/>
    </row>
    <row r="741" spans="1:15" s="1" customFormat="1" ht="15" customHeight="1" x14ac:dyDescent="0.4">
      <c r="A741" s="7"/>
      <c r="B741" s="7"/>
      <c r="O741" s="2"/>
    </row>
    <row r="742" spans="1:15" s="1" customFormat="1" ht="15" customHeight="1" x14ac:dyDescent="0.4">
      <c r="A742" s="7"/>
      <c r="B742" s="7"/>
      <c r="O742" s="2"/>
    </row>
    <row r="743" spans="1:15" s="1" customFormat="1" ht="15" customHeight="1" x14ac:dyDescent="0.4">
      <c r="A743" s="7"/>
      <c r="B743" s="7"/>
      <c r="O743" s="2"/>
    </row>
    <row r="744" spans="1:15" s="1" customFormat="1" ht="15" customHeight="1" x14ac:dyDescent="0.4">
      <c r="A744" s="7"/>
      <c r="B744" s="7"/>
      <c r="O744" s="2"/>
    </row>
    <row r="745" spans="1:15" s="1" customFormat="1" ht="15" customHeight="1" x14ac:dyDescent="0.4">
      <c r="A745" s="7"/>
      <c r="B745" s="7"/>
      <c r="O745" s="2"/>
    </row>
    <row r="746" spans="1:15" s="1" customFormat="1" ht="15" customHeight="1" x14ac:dyDescent="0.4">
      <c r="A746" s="7"/>
      <c r="B746" s="7"/>
      <c r="O746" s="2"/>
    </row>
    <row r="747" spans="1:15" s="1" customFormat="1" ht="15" customHeight="1" x14ac:dyDescent="0.4">
      <c r="A747" s="7"/>
      <c r="B747" s="7"/>
      <c r="O747" s="2"/>
    </row>
    <row r="748" spans="1:15" s="1" customFormat="1" ht="15" customHeight="1" x14ac:dyDescent="0.4">
      <c r="A748" s="7"/>
      <c r="B748" s="7"/>
      <c r="O748" s="2"/>
    </row>
    <row r="749" spans="1:15" s="1" customFormat="1" ht="15" customHeight="1" x14ac:dyDescent="0.4">
      <c r="A749" s="7"/>
      <c r="B749" s="7"/>
      <c r="O749" s="2"/>
    </row>
    <row r="750" spans="1:15" s="1" customFormat="1" ht="15" customHeight="1" x14ac:dyDescent="0.4">
      <c r="A750" s="7"/>
      <c r="B750" s="7"/>
      <c r="O750" s="2"/>
    </row>
    <row r="751" spans="1:15" s="1" customFormat="1" ht="15" customHeight="1" x14ac:dyDescent="0.4">
      <c r="A751" s="7"/>
      <c r="B751" s="7"/>
      <c r="O751" s="2"/>
    </row>
    <row r="752" spans="1:15" s="1" customFormat="1" ht="15" customHeight="1" x14ac:dyDescent="0.4">
      <c r="A752" s="7"/>
      <c r="B752" s="7"/>
      <c r="O752" s="2"/>
    </row>
    <row r="753" spans="1:15" s="1" customFormat="1" ht="15" customHeight="1" x14ac:dyDescent="0.4">
      <c r="A753" s="7"/>
      <c r="B753" s="7"/>
      <c r="O753" s="2"/>
    </row>
    <row r="754" spans="1:15" s="1" customFormat="1" ht="15" customHeight="1" x14ac:dyDescent="0.4">
      <c r="A754" s="7"/>
      <c r="B754" s="7"/>
      <c r="O754" s="2"/>
    </row>
    <row r="755" spans="1:15" s="1" customFormat="1" ht="15" customHeight="1" x14ac:dyDescent="0.4">
      <c r="A755" s="7"/>
      <c r="B755" s="7"/>
      <c r="O755" s="2"/>
    </row>
    <row r="756" spans="1:15" s="1" customFormat="1" ht="15" customHeight="1" x14ac:dyDescent="0.4">
      <c r="A756" s="7"/>
      <c r="B756" s="7"/>
      <c r="O756" s="2"/>
    </row>
    <row r="757" spans="1:15" s="1" customFormat="1" ht="15" customHeight="1" x14ac:dyDescent="0.4">
      <c r="A757" s="7"/>
      <c r="B757" s="7"/>
      <c r="O757" s="2"/>
    </row>
    <row r="758" spans="1:15" s="1" customFormat="1" ht="15" customHeight="1" x14ac:dyDescent="0.4">
      <c r="A758" s="7"/>
      <c r="B758" s="7"/>
      <c r="O758" s="2"/>
    </row>
    <row r="759" spans="1:15" s="1" customFormat="1" ht="15" customHeight="1" x14ac:dyDescent="0.4">
      <c r="A759" s="7"/>
      <c r="B759" s="7"/>
      <c r="O759" s="2"/>
    </row>
    <row r="760" spans="1:15" s="1" customFormat="1" ht="15" customHeight="1" x14ac:dyDescent="0.4">
      <c r="A760" s="7"/>
      <c r="B760" s="7"/>
      <c r="O760" s="2"/>
    </row>
    <row r="761" spans="1:15" s="1" customFormat="1" ht="15" customHeight="1" x14ac:dyDescent="0.4">
      <c r="A761" s="7"/>
      <c r="B761" s="7"/>
      <c r="O761" s="2"/>
    </row>
    <row r="762" spans="1:15" s="1" customFormat="1" ht="15" customHeight="1" x14ac:dyDescent="0.4">
      <c r="A762" s="7"/>
      <c r="B762" s="7"/>
      <c r="O762" s="2"/>
    </row>
    <row r="763" spans="1:15" s="1" customFormat="1" ht="15" customHeight="1" x14ac:dyDescent="0.4">
      <c r="A763" s="7"/>
      <c r="B763" s="7"/>
      <c r="O763" s="2"/>
    </row>
    <row r="764" spans="1:15" s="1" customFormat="1" ht="15" customHeight="1" x14ac:dyDescent="0.4">
      <c r="A764" s="7"/>
      <c r="B764" s="7"/>
      <c r="O764" s="2"/>
    </row>
    <row r="765" spans="1:15" s="1" customFormat="1" ht="15" customHeight="1" x14ac:dyDescent="0.4">
      <c r="A765" s="7"/>
      <c r="B765" s="7"/>
      <c r="O765" s="2"/>
    </row>
    <row r="766" spans="1:15" s="1" customFormat="1" ht="15" customHeight="1" x14ac:dyDescent="0.4">
      <c r="A766" s="7"/>
      <c r="B766" s="7"/>
      <c r="O766" s="2"/>
    </row>
    <row r="767" spans="1:15" s="1" customFormat="1" ht="15" customHeight="1" x14ac:dyDescent="0.4">
      <c r="A767" s="7"/>
      <c r="B767" s="7"/>
      <c r="O767" s="2"/>
    </row>
    <row r="768" spans="1:15" s="1" customFormat="1" ht="15" customHeight="1" x14ac:dyDescent="0.4">
      <c r="A768" s="7"/>
      <c r="B768" s="7"/>
      <c r="O768" s="2"/>
    </row>
    <row r="769" spans="1:15" s="1" customFormat="1" ht="15" customHeight="1" x14ac:dyDescent="0.4">
      <c r="A769" s="7"/>
      <c r="B769" s="7"/>
      <c r="O769" s="2"/>
    </row>
    <row r="770" spans="1:15" s="1" customFormat="1" ht="15" customHeight="1" x14ac:dyDescent="0.4">
      <c r="A770" s="7"/>
      <c r="B770" s="7"/>
      <c r="O770" s="2"/>
    </row>
    <row r="771" spans="1:15" s="1" customFormat="1" ht="15" customHeight="1" x14ac:dyDescent="0.4">
      <c r="A771" s="7"/>
      <c r="B771" s="7"/>
      <c r="O771" s="2"/>
    </row>
    <row r="772" spans="1:15" s="1" customFormat="1" ht="15" customHeight="1" x14ac:dyDescent="0.4">
      <c r="A772" s="7"/>
      <c r="B772" s="7"/>
      <c r="O772" s="2"/>
    </row>
    <row r="773" spans="1:15" s="1" customFormat="1" ht="15" customHeight="1" x14ac:dyDescent="0.4">
      <c r="A773" s="7"/>
      <c r="B773" s="7"/>
      <c r="O773" s="2"/>
    </row>
    <row r="774" spans="1:15" s="1" customFormat="1" ht="15" customHeight="1" x14ac:dyDescent="0.4">
      <c r="A774" s="7"/>
      <c r="B774" s="7"/>
      <c r="O774" s="2"/>
    </row>
    <row r="775" spans="1:15" s="1" customFormat="1" ht="15" customHeight="1" x14ac:dyDescent="0.4">
      <c r="A775" s="7"/>
      <c r="B775" s="7"/>
      <c r="O775" s="2"/>
    </row>
    <row r="776" spans="1:15" s="1" customFormat="1" ht="15" customHeight="1" x14ac:dyDescent="0.4">
      <c r="A776" s="7"/>
      <c r="B776" s="7"/>
      <c r="O776" s="2"/>
    </row>
    <row r="777" spans="1:15" s="1" customFormat="1" ht="15" customHeight="1" x14ac:dyDescent="0.4">
      <c r="A777" s="7"/>
      <c r="B777" s="7"/>
      <c r="O777" s="2"/>
    </row>
    <row r="778" spans="1:15" s="1" customFormat="1" ht="15" customHeight="1" x14ac:dyDescent="0.4">
      <c r="A778" s="7"/>
      <c r="B778" s="7"/>
      <c r="O778" s="2"/>
    </row>
    <row r="779" spans="1:15" s="1" customFormat="1" ht="15" customHeight="1" x14ac:dyDescent="0.4">
      <c r="A779" s="7"/>
      <c r="B779" s="7"/>
      <c r="O779" s="2"/>
    </row>
    <row r="780" spans="1:15" s="1" customFormat="1" ht="15" customHeight="1" x14ac:dyDescent="0.4">
      <c r="A780" s="7"/>
      <c r="B780" s="7"/>
      <c r="O780" s="2"/>
    </row>
    <row r="781" spans="1:15" s="1" customFormat="1" ht="15" customHeight="1" x14ac:dyDescent="0.4">
      <c r="A781" s="7"/>
      <c r="B781" s="7"/>
      <c r="O781" s="2"/>
    </row>
    <row r="782" spans="1:15" s="1" customFormat="1" ht="15" customHeight="1" x14ac:dyDescent="0.4">
      <c r="A782" s="7"/>
      <c r="B782" s="7"/>
      <c r="O782" s="2"/>
    </row>
    <row r="783" spans="1:15" s="1" customFormat="1" ht="15" customHeight="1" x14ac:dyDescent="0.4">
      <c r="A783" s="7"/>
      <c r="B783" s="7"/>
      <c r="O783" s="2"/>
    </row>
    <row r="784" spans="1:15" s="1" customFormat="1" ht="15" customHeight="1" x14ac:dyDescent="0.4">
      <c r="A784" s="7"/>
      <c r="B784" s="7"/>
      <c r="O784" s="2"/>
    </row>
    <row r="785" spans="1:15" s="1" customFormat="1" ht="15" customHeight="1" x14ac:dyDescent="0.4">
      <c r="A785" s="7"/>
      <c r="B785" s="7"/>
      <c r="O785" s="2"/>
    </row>
    <row r="786" spans="1:15" s="1" customFormat="1" ht="15" customHeight="1" x14ac:dyDescent="0.4">
      <c r="A786" s="7"/>
      <c r="B786" s="7"/>
      <c r="O786" s="2"/>
    </row>
    <row r="787" spans="1:15" s="1" customFormat="1" ht="15" customHeight="1" x14ac:dyDescent="0.4">
      <c r="A787" s="7"/>
      <c r="B787" s="7"/>
      <c r="O787" s="2"/>
    </row>
    <row r="788" spans="1:15" s="1" customFormat="1" ht="15" customHeight="1" x14ac:dyDescent="0.4">
      <c r="A788" s="7"/>
      <c r="B788" s="7"/>
      <c r="O788" s="2"/>
    </row>
    <row r="789" spans="1:15" s="1" customFormat="1" ht="15" customHeight="1" x14ac:dyDescent="0.4">
      <c r="A789" s="7"/>
      <c r="B789" s="7"/>
      <c r="O789" s="2"/>
    </row>
    <row r="790" spans="1:15" s="1" customFormat="1" ht="15" customHeight="1" x14ac:dyDescent="0.4">
      <c r="A790" s="7"/>
      <c r="B790" s="7"/>
      <c r="O790" s="2"/>
    </row>
    <row r="791" spans="1:15" s="1" customFormat="1" ht="15" customHeight="1" x14ac:dyDescent="0.4">
      <c r="A791" s="7"/>
      <c r="B791" s="7"/>
      <c r="O791" s="2"/>
    </row>
    <row r="792" spans="1:15" s="1" customFormat="1" ht="15" customHeight="1" x14ac:dyDescent="0.4">
      <c r="A792" s="7"/>
      <c r="B792" s="7"/>
      <c r="O792" s="2"/>
    </row>
    <row r="793" spans="1:15" s="1" customFormat="1" ht="15" customHeight="1" x14ac:dyDescent="0.4">
      <c r="A793" s="7"/>
      <c r="B793" s="7"/>
      <c r="O793" s="2"/>
    </row>
    <row r="794" spans="1:15" s="1" customFormat="1" ht="15" customHeight="1" x14ac:dyDescent="0.4">
      <c r="A794" s="7"/>
      <c r="B794" s="7"/>
      <c r="O794" s="2"/>
    </row>
    <row r="795" spans="1:15" s="1" customFormat="1" ht="15" customHeight="1" x14ac:dyDescent="0.4">
      <c r="A795" s="7"/>
      <c r="B795" s="7"/>
      <c r="O795" s="2"/>
    </row>
    <row r="796" spans="1:15" s="1" customFormat="1" ht="15" customHeight="1" x14ac:dyDescent="0.4">
      <c r="A796" s="7"/>
      <c r="B796" s="7"/>
      <c r="O796" s="2"/>
    </row>
    <row r="797" spans="1:15" s="1" customFormat="1" ht="15" customHeight="1" x14ac:dyDescent="0.4">
      <c r="A797" s="7"/>
      <c r="B797" s="7"/>
      <c r="O797" s="2"/>
    </row>
    <row r="798" spans="1:15" s="1" customFormat="1" ht="15" customHeight="1" x14ac:dyDescent="0.4">
      <c r="A798" s="7"/>
      <c r="B798" s="7"/>
      <c r="O798" s="2"/>
    </row>
    <row r="799" spans="1:15" s="1" customFormat="1" ht="15" customHeight="1" x14ac:dyDescent="0.4">
      <c r="A799" s="7"/>
      <c r="B799" s="7"/>
      <c r="O799" s="2"/>
    </row>
    <row r="800" spans="1:15" s="1" customFormat="1" ht="15" customHeight="1" x14ac:dyDescent="0.4">
      <c r="A800" s="7"/>
      <c r="B800" s="7"/>
      <c r="O800" s="2"/>
    </row>
    <row r="801" spans="1:15" s="1" customFormat="1" ht="15" customHeight="1" x14ac:dyDescent="0.4">
      <c r="A801" s="7"/>
      <c r="B801" s="7"/>
      <c r="O801" s="2"/>
    </row>
    <row r="802" spans="1:15" s="1" customFormat="1" ht="15" customHeight="1" x14ac:dyDescent="0.4">
      <c r="A802" s="7"/>
      <c r="B802" s="7"/>
      <c r="O802" s="2"/>
    </row>
    <row r="803" spans="1:15" s="1" customFormat="1" ht="15" customHeight="1" x14ac:dyDescent="0.4">
      <c r="A803" s="7"/>
      <c r="B803" s="7"/>
      <c r="O803" s="2"/>
    </row>
    <row r="804" spans="1:15" s="1" customFormat="1" ht="15" customHeight="1" x14ac:dyDescent="0.4">
      <c r="A804" s="7"/>
      <c r="B804" s="7"/>
      <c r="O804" s="2"/>
    </row>
    <row r="805" spans="1:15" s="1" customFormat="1" ht="15" customHeight="1" x14ac:dyDescent="0.4">
      <c r="A805" s="7"/>
      <c r="B805" s="7"/>
      <c r="O805" s="2"/>
    </row>
    <row r="806" spans="1:15" s="1" customFormat="1" ht="15" customHeight="1" x14ac:dyDescent="0.4">
      <c r="A806" s="7"/>
      <c r="B806" s="7"/>
      <c r="O806" s="2"/>
    </row>
    <row r="807" spans="1:15" s="1" customFormat="1" ht="15" customHeight="1" x14ac:dyDescent="0.4">
      <c r="A807" s="7"/>
      <c r="B807" s="7"/>
      <c r="O807" s="2"/>
    </row>
    <row r="808" spans="1:15" s="1" customFormat="1" ht="15" customHeight="1" x14ac:dyDescent="0.4">
      <c r="A808" s="7"/>
      <c r="B808" s="7"/>
      <c r="O808" s="2"/>
    </row>
    <row r="809" spans="1:15" s="1" customFormat="1" ht="15" customHeight="1" x14ac:dyDescent="0.4">
      <c r="A809" s="7"/>
      <c r="B809" s="7"/>
      <c r="O809" s="2"/>
    </row>
    <row r="810" spans="1:15" s="1" customFormat="1" ht="15" customHeight="1" x14ac:dyDescent="0.4">
      <c r="A810" s="7"/>
      <c r="B810" s="7"/>
      <c r="O810" s="2"/>
    </row>
    <row r="811" spans="1:15" s="1" customFormat="1" ht="15" customHeight="1" x14ac:dyDescent="0.4">
      <c r="A811" s="7"/>
      <c r="B811" s="7"/>
      <c r="O811" s="2"/>
    </row>
    <row r="812" spans="1:15" s="1" customFormat="1" ht="15" customHeight="1" x14ac:dyDescent="0.4">
      <c r="A812" s="7"/>
      <c r="B812" s="7"/>
      <c r="O812" s="2"/>
    </row>
    <row r="813" spans="1:15" s="1" customFormat="1" ht="15" customHeight="1" x14ac:dyDescent="0.4">
      <c r="A813" s="7"/>
      <c r="B813" s="7"/>
      <c r="O813" s="2"/>
    </row>
    <row r="814" spans="1:15" s="1" customFormat="1" ht="15" customHeight="1" x14ac:dyDescent="0.4">
      <c r="A814" s="7"/>
      <c r="B814" s="7"/>
      <c r="O814" s="2"/>
    </row>
    <row r="815" spans="1:15" s="1" customFormat="1" ht="15" customHeight="1" x14ac:dyDescent="0.4">
      <c r="A815" s="7"/>
      <c r="B815" s="7"/>
      <c r="O815" s="2"/>
    </row>
    <row r="816" spans="1:15" s="1" customFormat="1" ht="15" customHeight="1" x14ac:dyDescent="0.4">
      <c r="A816" s="7"/>
      <c r="B816" s="7"/>
      <c r="O816" s="2"/>
    </row>
    <row r="817" spans="1:15" s="1" customFormat="1" ht="15" customHeight="1" x14ac:dyDescent="0.4">
      <c r="A817" s="7"/>
      <c r="B817" s="7"/>
      <c r="O817" s="2"/>
    </row>
    <row r="818" spans="1:15" s="1" customFormat="1" ht="15" customHeight="1" x14ac:dyDescent="0.4">
      <c r="A818" s="7"/>
      <c r="B818" s="7"/>
      <c r="O818" s="2"/>
    </row>
    <row r="819" spans="1:15" s="1" customFormat="1" ht="15" customHeight="1" x14ac:dyDescent="0.4">
      <c r="A819" s="7"/>
      <c r="B819" s="7"/>
      <c r="O819" s="2"/>
    </row>
    <row r="820" spans="1:15" s="1" customFormat="1" ht="15" customHeight="1" x14ac:dyDescent="0.4">
      <c r="A820" s="7"/>
      <c r="B820" s="7"/>
      <c r="O820" s="2"/>
    </row>
    <row r="821" spans="1:15" s="1" customFormat="1" ht="15" customHeight="1" x14ac:dyDescent="0.4">
      <c r="A821" s="7"/>
      <c r="B821" s="7"/>
      <c r="O821" s="2"/>
    </row>
    <row r="822" spans="1:15" s="1" customFormat="1" ht="15" customHeight="1" x14ac:dyDescent="0.4">
      <c r="A822" s="7"/>
      <c r="B822" s="7"/>
      <c r="O822" s="2"/>
    </row>
    <row r="823" spans="1:15" s="1" customFormat="1" ht="15" customHeight="1" x14ac:dyDescent="0.4">
      <c r="A823" s="7"/>
      <c r="B823" s="7"/>
      <c r="O823" s="2"/>
    </row>
    <row r="824" spans="1:15" s="1" customFormat="1" ht="15" customHeight="1" x14ac:dyDescent="0.4">
      <c r="A824" s="7"/>
      <c r="B824" s="7"/>
      <c r="O824" s="2"/>
    </row>
    <row r="825" spans="1:15" s="1" customFormat="1" ht="15" customHeight="1" x14ac:dyDescent="0.4">
      <c r="A825" s="7"/>
      <c r="B825" s="7"/>
      <c r="O825" s="2"/>
    </row>
    <row r="826" spans="1:15" s="1" customFormat="1" ht="15" customHeight="1" x14ac:dyDescent="0.4">
      <c r="A826" s="7"/>
      <c r="B826" s="7"/>
      <c r="O826" s="2"/>
    </row>
    <row r="827" spans="1:15" s="1" customFormat="1" ht="15" customHeight="1" x14ac:dyDescent="0.4">
      <c r="A827" s="7"/>
      <c r="B827" s="7"/>
      <c r="O827" s="2"/>
    </row>
    <row r="828" spans="1:15" s="1" customFormat="1" ht="15" customHeight="1" x14ac:dyDescent="0.4">
      <c r="A828" s="7"/>
      <c r="B828" s="7"/>
      <c r="O828" s="2"/>
    </row>
    <row r="829" spans="1:15" s="1" customFormat="1" ht="15" customHeight="1" x14ac:dyDescent="0.4">
      <c r="A829" s="7"/>
      <c r="B829" s="7"/>
      <c r="O829" s="2"/>
    </row>
    <row r="830" spans="1:15" s="1" customFormat="1" ht="15" customHeight="1" x14ac:dyDescent="0.4">
      <c r="A830" s="7"/>
      <c r="B830" s="7"/>
      <c r="O830" s="2"/>
    </row>
    <row r="831" spans="1:15" s="1" customFormat="1" ht="15" customHeight="1" x14ac:dyDescent="0.4">
      <c r="A831" s="7"/>
      <c r="B831" s="7"/>
      <c r="O831" s="2"/>
    </row>
    <row r="832" spans="1:15" s="1" customFormat="1" ht="15" customHeight="1" x14ac:dyDescent="0.4">
      <c r="A832" s="7"/>
      <c r="B832" s="7"/>
      <c r="O832" s="2"/>
    </row>
    <row r="833" spans="1:15" s="1" customFormat="1" ht="15" customHeight="1" x14ac:dyDescent="0.4">
      <c r="A833" s="7"/>
      <c r="B833" s="7"/>
      <c r="O833" s="2"/>
    </row>
    <row r="834" spans="1:15" s="1" customFormat="1" ht="15" customHeight="1" x14ac:dyDescent="0.4">
      <c r="A834" s="7"/>
      <c r="B834" s="7"/>
      <c r="O834" s="2"/>
    </row>
    <row r="835" spans="1:15" s="1" customFormat="1" ht="15" customHeight="1" x14ac:dyDescent="0.4">
      <c r="A835" s="7"/>
      <c r="B835" s="7"/>
      <c r="O835" s="2"/>
    </row>
    <row r="836" spans="1:15" s="1" customFormat="1" ht="15" customHeight="1" x14ac:dyDescent="0.4">
      <c r="A836" s="7"/>
      <c r="B836" s="7"/>
      <c r="O836" s="2"/>
    </row>
    <row r="837" spans="1:15" s="1" customFormat="1" ht="15" customHeight="1" x14ac:dyDescent="0.4">
      <c r="A837" s="7"/>
      <c r="B837" s="7"/>
      <c r="O837" s="2"/>
    </row>
    <row r="838" spans="1:15" s="1" customFormat="1" ht="15" customHeight="1" x14ac:dyDescent="0.4">
      <c r="A838" s="7"/>
      <c r="B838" s="7"/>
      <c r="O838" s="2"/>
    </row>
    <row r="839" spans="1:15" s="1" customFormat="1" ht="15" customHeight="1" x14ac:dyDescent="0.4">
      <c r="A839" s="7"/>
      <c r="B839" s="7"/>
      <c r="O839" s="2"/>
    </row>
    <row r="840" spans="1:15" s="1" customFormat="1" ht="15" customHeight="1" x14ac:dyDescent="0.4">
      <c r="A840" s="7"/>
      <c r="B840" s="7"/>
      <c r="O840" s="2"/>
    </row>
    <row r="841" spans="1:15" s="1" customFormat="1" ht="15" customHeight="1" x14ac:dyDescent="0.4">
      <c r="A841" s="7"/>
      <c r="B841" s="7"/>
      <c r="O841" s="2"/>
    </row>
    <row r="842" spans="1:15" s="1" customFormat="1" ht="15" customHeight="1" x14ac:dyDescent="0.4">
      <c r="A842" s="7"/>
      <c r="B842" s="7"/>
      <c r="O842" s="2"/>
    </row>
    <row r="843" spans="1:15" s="1" customFormat="1" ht="15" customHeight="1" x14ac:dyDescent="0.4">
      <c r="A843" s="7"/>
      <c r="B843" s="7"/>
      <c r="O843" s="2"/>
    </row>
    <row r="844" spans="1:15" s="1" customFormat="1" ht="15" customHeight="1" x14ac:dyDescent="0.4">
      <c r="A844" s="7"/>
      <c r="B844" s="7"/>
      <c r="O844" s="2"/>
    </row>
    <row r="845" spans="1:15" s="1" customFormat="1" ht="15" customHeight="1" x14ac:dyDescent="0.4">
      <c r="A845" s="7"/>
      <c r="B845" s="7"/>
      <c r="O845" s="2"/>
    </row>
    <row r="846" spans="1:15" s="1" customFormat="1" ht="15" customHeight="1" x14ac:dyDescent="0.4">
      <c r="A846" s="7"/>
      <c r="B846" s="7"/>
      <c r="O846" s="2"/>
    </row>
    <row r="847" spans="1:15" s="1" customFormat="1" ht="15" customHeight="1" x14ac:dyDescent="0.4">
      <c r="A847" s="7"/>
      <c r="B847" s="7"/>
      <c r="O847" s="2"/>
    </row>
    <row r="848" spans="1:15" s="1" customFormat="1" ht="15" customHeight="1" x14ac:dyDescent="0.4">
      <c r="A848" s="7"/>
      <c r="B848" s="7"/>
      <c r="O848" s="2"/>
    </row>
    <row r="849" spans="1:15" s="1" customFormat="1" ht="15" customHeight="1" x14ac:dyDescent="0.4">
      <c r="A849" s="7"/>
      <c r="B849" s="7"/>
      <c r="O849" s="2"/>
    </row>
    <row r="850" spans="1:15" s="1" customFormat="1" ht="15" customHeight="1" x14ac:dyDescent="0.4">
      <c r="A850" s="7"/>
      <c r="B850" s="7"/>
      <c r="O850" s="2"/>
    </row>
    <row r="851" spans="1:15" s="1" customFormat="1" ht="15" customHeight="1" x14ac:dyDescent="0.4">
      <c r="A851" s="7"/>
      <c r="B851" s="7"/>
      <c r="O851" s="2"/>
    </row>
    <row r="852" spans="1:15" s="1" customFormat="1" ht="15" customHeight="1" x14ac:dyDescent="0.4">
      <c r="A852" s="7"/>
      <c r="B852" s="7"/>
      <c r="O852" s="2"/>
    </row>
    <row r="853" spans="1:15" s="1" customFormat="1" ht="15" customHeight="1" x14ac:dyDescent="0.4">
      <c r="A853" s="7"/>
      <c r="B853" s="7"/>
      <c r="O853" s="2"/>
    </row>
    <row r="854" spans="1:15" s="1" customFormat="1" ht="15" customHeight="1" x14ac:dyDescent="0.4">
      <c r="A854" s="7"/>
      <c r="B854" s="7"/>
      <c r="O854" s="2"/>
    </row>
    <row r="855" spans="1:15" s="1" customFormat="1" ht="15" customHeight="1" x14ac:dyDescent="0.4">
      <c r="A855" s="7"/>
      <c r="B855" s="7"/>
      <c r="O855" s="2"/>
    </row>
    <row r="856" spans="1:15" s="1" customFormat="1" ht="15" customHeight="1" x14ac:dyDescent="0.4">
      <c r="A856" s="7"/>
      <c r="B856" s="7"/>
      <c r="O856" s="2"/>
    </row>
    <row r="857" spans="1:15" s="1" customFormat="1" ht="15" customHeight="1" x14ac:dyDescent="0.4">
      <c r="A857" s="7"/>
      <c r="B857" s="7"/>
      <c r="O857" s="2"/>
    </row>
    <row r="858" spans="1:15" s="1" customFormat="1" ht="15" customHeight="1" x14ac:dyDescent="0.4">
      <c r="A858" s="7"/>
      <c r="B858" s="7"/>
      <c r="O858" s="2"/>
    </row>
    <row r="859" spans="1:15" s="1" customFormat="1" ht="15" customHeight="1" x14ac:dyDescent="0.4">
      <c r="A859" s="7"/>
      <c r="B859" s="7"/>
      <c r="O859" s="2"/>
    </row>
    <row r="860" spans="1:15" s="1" customFormat="1" ht="15" customHeight="1" x14ac:dyDescent="0.4">
      <c r="A860" s="7"/>
      <c r="B860" s="7"/>
      <c r="O860" s="2"/>
    </row>
    <row r="861" spans="1:15" s="1" customFormat="1" ht="15" customHeight="1" x14ac:dyDescent="0.4">
      <c r="A861" s="7"/>
      <c r="B861" s="7"/>
      <c r="O861" s="2"/>
    </row>
    <row r="862" spans="1:15" s="1" customFormat="1" ht="15" customHeight="1" x14ac:dyDescent="0.4">
      <c r="A862" s="7"/>
      <c r="B862" s="7"/>
      <c r="O862" s="2"/>
    </row>
    <row r="863" spans="1:15" s="1" customFormat="1" ht="15" customHeight="1" x14ac:dyDescent="0.4">
      <c r="A863" s="7"/>
      <c r="B863" s="7"/>
      <c r="O863" s="2"/>
    </row>
    <row r="864" spans="1:15" s="1" customFormat="1" ht="15" customHeight="1" x14ac:dyDescent="0.4">
      <c r="A864" s="7"/>
      <c r="B864" s="7"/>
      <c r="O864" s="2"/>
    </row>
    <row r="865" spans="1:15" s="1" customFormat="1" ht="15" customHeight="1" x14ac:dyDescent="0.4">
      <c r="A865" s="7"/>
      <c r="B865" s="7"/>
      <c r="O865" s="2"/>
    </row>
    <row r="866" spans="1:15" s="1" customFormat="1" ht="15" customHeight="1" x14ac:dyDescent="0.4">
      <c r="A866" s="7"/>
      <c r="B866" s="7"/>
      <c r="O866" s="2"/>
    </row>
    <row r="867" spans="1:15" s="1" customFormat="1" ht="15" customHeight="1" x14ac:dyDescent="0.4">
      <c r="A867" s="7"/>
      <c r="B867" s="7"/>
      <c r="O867" s="2"/>
    </row>
    <row r="868" spans="1:15" s="1" customFormat="1" ht="15" customHeight="1" x14ac:dyDescent="0.4">
      <c r="A868" s="7"/>
      <c r="B868" s="7"/>
      <c r="O868" s="2"/>
    </row>
    <row r="869" spans="1:15" s="1" customFormat="1" ht="15" customHeight="1" x14ac:dyDescent="0.4">
      <c r="A869" s="7"/>
      <c r="B869" s="7"/>
      <c r="O869" s="2"/>
    </row>
    <row r="870" spans="1:15" s="1" customFormat="1" ht="15" customHeight="1" x14ac:dyDescent="0.4">
      <c r="A870" s="7"/>
      <c r="B870" s="7"/>
      <c r="O870" s="2"/>
    </row>
    <row r="871" spans="1:15" s="1" customFormat="1" ht="15" customHeight="1" x14ac:dyDescent="0.4">
      <c r="A871" s="7"/>
      <c r="B871" s="7"/>
      <c r="O871" s="2"/>
    </row>
    <row r="872" spans="1:15" s="1" customFormat="1" ht="15" customHeight="1" x14ac:dyDescent="0.4">
      <c r="A872" s="7"/>
      <c r="B872" s="7"/>
      <c r="O872" s="2"/>
    </row>
    <row r="873" spans="1:15" s="1" customFormat="1" ht="15" customHeight="1" x14ac:dyDescent="0.4">
      <c r="A873" s="7"/>
      <c r="B873" s="7"/>
      <c r="O873" s="2"/>
    </row>
    <row r="874" spans="1:15" s="1" customFormat="1" ht="15" customHeight="1" x14ac:dyDescent="0.4">
      <c r="A874" s="7"/>
      <c r="B874" s="7"/>
      <c r="O874" s="2"/>
    </row>
    <row r="875" spans="1:15" s="1" customFormat="1" ht="15" customHeight="1" x14ac:dyDescent="0.4">
      <c r="A875" s="7"/>
      <c r="B875" s="7"/>
      <c r="O875" s="2"/>
    </row>
    <row r="876" spans="1:15" s="1" customFormat="1" ht="15" customHeight="1" x14ac:dyDescent="0.4">
      <c r="A876" s="7"/>
      <c r="B876" s="7"/>
      <c r="O876" s="2"/>
    </row>
    <row r="877" spans="1:15" s="1" customFormat="1" ht="15" customHeight="1" x14ac:dyDescent="0.4">
      <c r="A877" s="7"/>
      <c r="B877" s="7"/>
      <c r="O877" s="2"/>
    </row>
    <row r="878" spans="1:15" s="1" customFormat="1" ht="15" customHeight="1" x14ac:dyDescent="0.4">
      <c r="A878" s="7"/>
      <c r="B878" s="7"/>
      <c r="O878" s="2"/>
    </row>
    <row r="879" spans="1:15" s="1" customFormat="1" ht="15" customHeight="1" x14ac:dyDescent="0.4">
      <c r="A879" s="7"/>
      <c r="B879" s="7"/>
      <c r="O879" s="2"/>
    </row>
    <row r="880" spans="1:15" s="1" customFormat="1" ht="15" customHeight="1" x14ac:dyDescent="0.4">
      <c r="A880" s="7"/>
      <c r="B880" s="7"/>
      <c r="O880" s="2"/>
    </row>
    <row r="881" spans="1:15" s="1" customFormat="1" ht="15" customHeight="1" x14ac:dyDescent="0.4">
      <c r="A881" s="7"/>
      <c r="B881" s="7"/>
      <c r="O881" s="2"/>
    </row>
    <row r="882" spans="1:15" s="1" customFormat="1" ht="15" customHeight="1" x14ac:dyDescent="0.4">
      <c r="A882" s="7"/>
      <c r="B882" s="7"/>
      <c r="O882" s="2"/>
    </row>
    <row r="883" spans="1:15" s="1" customFormat="1" ht="15" customHeight="1" x14ac:dyDescent="0.4">
      <c r="A883" s="7"/>
      <c r="B883" s="7"/>
      <c r="O883" s="2"/>
    </row>
    <row r="884" spans="1:15" s="1" customFormat="1" ht="15" customHeight="1" x14ac:dyDescent="0.4">
      <c r="A884" s="7"/>
      <c r="B884" s="7"/>
      <c r="O884" s="2"/>
    </row>
    <row r="885" spans="1:15" s="1" customFormat="1" ht="15" customHeight="1" x14ac:dyDescent="0.4">
      <c r="A885" s="7"/>
      <c r="B885" s="7"/>
      <c r="O885" s="2"/>
    </row>
    <row r="886" spans="1:15" s="1" customFormat="1" ht="15" customHeight="1" x14ac:dyDescent="0.4">
      <c r="A886" s="7"/>
      <c r="B886" s="7"/>
      <c r="O886" s="2"/>
    </row>
    <row r="887" spans="1:15" s="1" customFormat="1" ht="15" customHeight="1" x14ac:dyDescent="0.4">
      <c r="A887" s="7"/>
      <c r="B887" s="7"/>
      <c r="O887" s="2"/>
    </row>
    <row r="888" spans="1:15" s="1" customFormat="1" ht="15" customHeight="1" x14ac:dyDescent="0.4">
      <c r="A888" s="7"/>
      <c r="B888" s="7"/>
      <c r="O888" s="2"/>
    </row>
    <row r="889" spans="1:15" s="1" customFormat="1" ht="15" customHeight="1" x14ac:dyDescent="0.4">
      <c r="A889" s="7"/>
      <c r="B889" s="7"/>
      <c r="O889" s="2"/>
    </row>
    <row r="890" spans="1:15" s="1" customFormat="1" ht="15" customHeight="1" x14ac:dyDescent="0.4">
      <c r="A890" s="7"/>
      <c r="B890" s="7"/>
      <c r="O890" s="2"/>
    </row>
    <row r="891" spans="1:15" s="1" customFormat="1" ht="15" customHeight="1" x14ac:dyDescent="0.4">
      <c r="A891" s="7"/>
      <c r="B891" s="7"/>
      <c r="O891" s="2"/>
    </row>
    <row r="892" spans="1:15" s="1" customFormat="1" ht="15" customHeight="1" x14ac:dyDescent="0.4">
      <c r="A892" s="7"/>
      <c r="B892" s="7"/>
      <c r="O892" s="2"/>
    </row>
    <row r="893" spans="1:15" s="1" customFormat="1" ht="15" customHeight="1" x14ac:dyDescent="0.4">
      <c r="A893" s="7"/>
      <c r="B893" s="7"/>
      <c r="O893" s="2"/>
    </row>
    <row r="894" spans="1:15" s="1" customFormat="1" ht="15" customHeight="1" x14ac:dyDescent="0.4">
      <c r="A894" s="7"/>
      <c r="B894" s="7"/>
      <c r="O894" s="2"/>
    </row>
    <row r="895" spans="1:15" s="1" customFormat="1" ht="15" customHeight="1" x14ac:dyDescent="0.4">
      <c r="A895" s="7"/>
      <c r="B895" s="7"/>
      <c r="O895" s="2"/>
    </row>
    <row r="896" spans="1:15" s="1" customFormat="1" ht="15" customHeight="1" x14ac:dyDescent="0.4">
      <c r="A896" s="7"/>
      <c r="B896" s="7"/>
      <c r="O896" s="2"/>
    </row>
    <row r="897" spans="1:15" s="1" customFormat="1" ht="15" customHeight="1" x14ac:dyDescent="0.4">
      <c r="A897" s="7"/>
      <c r="B897" s="7"/>
      <c r="O897" s="2"/>
    </row>
    <row r="898" spans="1:15" s="1" customFormat="1" ht="15" customHeight="1" x14ac:dyDescent="0.4">
      <c r="A898" s="7"/>
      <c r="B898" s="7"/>
      <c r="O898" s="2"/>
    </row>
    <row r="899" spans="1:15" s="1" customFormat="1" ht="15" customHeight="1" x14ac:dyDescent="0.4">
      <c r="A899" s="7"/>
      <c r="B899" s="7"/>
      <c r="O899" s="2"/>
    </row>
    <row r="900" spans="1:15" s="1" customFormat="1" ht="15" customHeight="1" x14ac:dyDescent="0.4">
      <c r="A900" s="7"/>
      <c r="B900" s="7"/>
      <c r="O900" s="2"/>
    </row>
    <row r="901" spans="1:15" s="1" customFormat="1" ht="15" customHeight="1" x14ac:dyDescent="0.4">
      <c r="A901" s="7"/>
      <c r="B901" s="7"/>
      <c r="O901" s="2"/>
    </row>
    <row r="902" spans="1:15" s="1" customFormat="1" ht="15" customHeight="1" x14ac:dyDescent="0.4">
      <c r="A902" s="7"/>
      <c r="B902" s="7"/>
      <c r="O902" s="2"/>
    </row>
    <row r="903" spans="1:15" s="1" customFormat="1" ht="15" customHeight="1" x14ac:dyDescent="0.4">
      <c r="A903" s="7"/>
      <c r="B903" s="7"/>
      <c r="O903" s="2"/>
    </row>
    <row r="904" spans="1:15" s="1" customFormat="1" ht="15" customHeight="1" x14ac:dyDescent="0.4">
      <c r="A904" s="7"/>
      <c r="B904" s="7"/>
      <c r="O904" s="2"/>
    </row>
    <row r="905" spans="1:15" s="1" customFormat="1" ht="15" customHeight="1" x14ac:dyDescent="0.4">
      <c r="A905" s="7"/>
      <c r="B905" s="7"/>
      <c r="O905" s="2"/>
    </row>
    <row r="906" spans="1:15" s="1" customFormat="1" ht="15" customHeight="1" x14ac:dyDescent="0.4">
      <c r="A906" s="7"/>
      <c r="B906" s="7"/>
      <c r="O906" s="2"/>
    </row>
    <row r="907" spans="1:15" s="1" customFormat="1" ht="15" customHeight="1" x14ac:dyDescent="0.4">
      <c r="A907" s="7"/>
      <c r="B907" s="7"/>
      <c r="O907" s="2"/>
    </row>
    <row r="908" spans="1:15" s="1" customFormat="1" ht="15" customHeight="1" x14ac:dyDescent="0.4">
      <c r="A908" s="7"/>
      <c r="B908" s="7"/>
      <c r="O908" s="2"/>
    </row>
    <row r="909" spans="1:15" s="1" customFormat="1" ht="15" customHeight="1" x14ac:dyDescent="0.4">
      <c r="A909" s="7"/>
      <c r="B909" s="7"/>
      <c r="O909" s="2"/>
    </row>
    <row r="910" spans="1:15" s="1" customFormat="1" ht="15" customHeight="1" x14ac:dyDescent="0.4">
      <c r="A910" s="7"/>
      <c r="B910" s="7"/>
      <c r="O910" s="2"/>
    </row>
    <row r="911" spans="1:15" s="1" customFormat="1" ht="15" customHeight="1" x14ac:dyDescent="0.4">
      <c r="A911" s="7"/>
      <c r="B911" s="7"/>
      <c r="O911" s="2"/>
    </row>
    <row r="912" spans="1:15" s="1" customFormat="1" ht="15" customHeight="1" x14ac:dyDescent="0.4">
      <c r="A912" s="7"/>
      <c r="B912" s="7"/>
      <c r="O912" s="2"/>
    </row>
    <row r="913" spans="1:15" s="1" customFormat="1" ht="15" customHeight="1" x14ac:dyDescent="0.4">
      <c r="A913" s="7"/>
      <c r="B913" s="7"/>
      <c r="O913" s="2"/>
    </row>
    <row r="914" spans="1:15" s="1" customFormat="1" ht="15" customHeight="1" x14ac:dyDescent="0.4">
      <c r="A914" s="7"/>
      <c r="B914" s="7"/>
      <c r="O914" s="2"/>
    </row>
    <row r="915" spans="1:15" s="1" customFormat="1" ht="15" customHeight="1" x14ac:dyDescent="0.4">
      <c r="A915" s="7"/>
      <c r="B915" s="7"/>
      <c r="O915" s="2"/>
    </row>
    <row r="916" spans="1:15" s="1" customFormat="1" ht="15" customHeight="1" x14ac:dyDescent="0.4">
      <c r="A916" s="7"/>
      <c r="B916" s="7"/>
      <c r="O916" s="2"/>
    </row>
    <row r="917" spans="1:15" s="1" customFormat="1" ht="15" customHeight="1" x14ac:dyDescent="0.4">
      <c r="A917" s="7"/>
      <c r="B917" s="7"/>
      <c r="O917" s="2"/>
    </row>
    <row r="918" spans="1:15" s="1" customFormat="1" ht="15" customHeight="1" x14ac:dyDescent="0.4">
      <c r="A918" s="7"/>
      <c r="B918" s="7"/>
      <c r="O918" s="2"/>
    </row>
    <row r="919" spans="1:15" s="1" customFormat="1" ht="15" customHeight="1" x14ac:dyDescent="0.4">
      <c r="A919" s="7"/>
      <c r="B919" s="7"/>
      <c r="O919" s="2"/>
    </row>
    <row r="920" spans="1:15" s="1" customFormat="1" ht="15" customHeight="1" x14ac:dyDescent="0.4">
      <c r="A920" s="7"/>
      <c r="B920" s="7"/>
      <c r="O920" s="2"/>
    </row>
    <row r="921" spans="1:15" s="1" customFormat="1" ht="15" customHeight="1" x14ac:dyDescent="0.4">
      <c r="A921" s="7"/>
      <c r="B921" s="7"/>
      <c r="O921" s="2"/>
    </row>
    <row r="922" spans="1:15" s="1" customFormat="1" ht="15" customHeight="1" x14ac:dyDescent="0.4">
      <c r="A922" s="7"/>
      <c r="B922" s="7"/>
      <c r="O922" s="2"/>
    </row>
    <row r="923" spans="1:15" s="1" customFormat="1" ht="15" customHeight="1" x14ac:dyDescent="0.4">
      <c r="A923" s="7"/>
      <c r="B923" s="7"/>
      <c r="O923" s="2"/>
    </row>
    <row r="924" spans="1:15" s="1" customFormat="1" ht="15" customHeight="1" x14ac:dyDescent="0.4">
      <c r="A924" s="7"/>
      <c r="B924" s="7"/>
      <c r="O924" s="2"/>
    </row>
    <row r="925" spans="1:15" s="1" customFormat="1" ht="15" customHeight="1" x14ac:dyDescent="0.4">
      <c r="A925" s="7"/>
      <c r="B925" s="7"/>
      <c r="O925" s="2"/>
    </row>
    <row r="926" spans="1:15" s="1" customFormat="1" ht="15" customHeight="1" x14ac:dyDescent="0.4">
      <c r="A926" s="7"/>
      <c r="B926" s="7"/>
      <c r="O926" s="2"/>
    </row>
    <row r="927" spans="1:15" s="1" customFormat="1" ht="15" customHeight="1" x14ac:dyDescent="0.4">
      <c r="A927" s="7"/>
      <c r="B927" s="7"/>
      <c r="O927" s="2"/>
    </row>
    <row r="928" spans="1:15" s="1" customFormat="1" ht="15" customHeight="1" x14ac:dyDescent="0.4">
      <c r="A928" s="7"/>
      <c r="B928" s="7"/>
      <c r="O928" s="2"/>
    </row>
    <row r="929" spans="1:15" s="1" customFormat="1" ht="15" customHeight="1" x14ac:dyDescent="0.4">
      <c r="A929" s="7"/>
      <c r="B929" s="7"/>
      <c r="O929" s="2"/>
    </row>
    <row r="930" spans="1:15" s="1" customFormat="1" ht="15" customHeight="1" x14ac:dyDescent="0.4">
      <c r="A930" s="7"/>
      <c r="B930" s="7"/>
      <c r="O930" s="2"/>
    </row>
    <row r="931" spans="1:15" s="1" customFormat="1" ht="15" customHeight="1" x14ac:dyDescent="0.4">
      <c r="A931" s="7"/>
      <c r="B931" s="7"/>
      <c r="O931" s="2"/>
    </row>
    <row r="932" spans="1:15" s="1" customFormat="1" ht="15" customHeight="1" x14ac:dyDescent="0.4">
      <c r="A932" s="7"/>
      <c r="B932" s="7"/>
      <c r="O932" s="2"/>
    </row>
    <row r="933" spans="1:15" s="1" customFormat="1" ht="15" customHeight="1" x14ac:dyDescent="0.4">
      <c r="A933" s="7"/>
      <c r="B933" s="7"/>
      <c r="O933" s="2"/>
    </row>
    <row r="934" spans="1:15" s="1" customFormat="1" ht="15" customHeight="1" x14ac:dyDescent="0.4">
      <c r="A934" s="7"/>
      <c r="B934" s="7"/>
      <c r="O934" s="2"/>
    </row>
    <row r="935" spans="1:15" s="1" customFormat="1" ht="15" customHeight="1" x14ac:dyDescent="0.4">
      <c r="A935" s="7"/>
      <c r="B935" s="7"/>
      <c r="O935" s="2"/>
    </row>
    <row r="936" spans="1:15" s="1" customFormat="1" ht="15" customHeight="1" x14ac:dyDescent="0.4">
      <c r="A936" s="7"/>
      <c r="B936" s="7"/>
      <c r="O936" s="2"/>
    </row>
    <row r="937" spans="1:15" s="1" customFormat="1" ht="15" customHeight="1" x14ac:dyDescent="0.4">
      <c r="A937" s="7"/>
      <c r="B937" s="7"/>
      <c r="O937" s="2"/>
    </row>
    <row r="938" spans="1:15" s="1" customFormat="1" ht="15" customHeight="1" x14ac:dyDescent="0.4">
      <c r="A938" s="7"/>
      <c r="B938" s="7"/>
      <c r="O938" s="2"/>
    </row>
    <row r="939" spans="1:15" s="1" customFormat="1" ht="15" customHeight="1" x14ac:dyDescent="0.4">
      <c r="A939" s="7"/>
      <c r="B939" s="7"/>
      <c r="O939" s="2"/>
    </row>
    <row r="940" spans="1:15" s="1" customFormat="1" ht="15" customHeight="1" x14ac:dyDescent="0.4">
      <c r="A940" s="7"/>
      <c r="B940" s="7"/>
      <c r="O940" s="2"/>
    </row>
    <row r="941" spans="1:15" s="1" customFormat="1" ht="15" customHeight="1" x14ac:dyDescent="0.4">
      <c r="A941" s="7"/>
      <c r="B941" s="7"/>
      <c r="O941" s="2"/>
    </row>
    <row r="942" spans="1:15" s="1" customFormat="1" ht="15" customHeight="1" x14ac:dyDescent="0.4">
      <c r="A942" s="7"/>
      <c r="B942" s="7"/>
      <c r="O942" s="2"/>
    </row>
    <row r="943" spans="1:15" s="1" customFormat="1" ht="15" customHeight="1" x14ac:dyDescent="0.4">
      <c r="A943" s="7"/>
      <c r="B943" s="7"/>
      <c r="O943" s="2"/>
    </row>
    <row r="944" spans="1:15" s="1" customFormat="1" ht="15" customHeight="1" x14ac:dyDescent="0.4">
      <c r="A944" s="7"/>
      <c r="B944" s="7"/>
      <c r="O944" s="2"/>
    </row>
    <row r="945" spans="1:15" s="1" customFormat="1" ht="15" customHeight="1" x14ac:dyDescent="0.4">
      <c r="A945" s="7"/>
      <c r="B945" s="7"/>
      <c r="O945" s="2"/>
    </row>
    <row r="946" spans="1:15" s="1" customFormat="1" ht="15" customHeight="1" x14ac:dyDescent="0.4">
      <c r="A946" s="7"/>
      <c r="B946" s="7"/>
      <c r="O946" s="2"/>
    </row>
    <row r="947" spans="1:15" s="1" customFormat="1" ht="15" customHeight="1" x14ac:dyDescent="0.4">
      <c r="A947" s="7"/>
      <c r="B947" s="7"/>
      <c r="O947" s="2"/>
    </row>
    <row r="948" spans="1:15" s="1" customFormat="1" ht="15" customHeight="1" x14ac:dyDescent="0.4">
      <c r="A948" s="7"/>
      <c r="B948" s="7"/>
      <c r="O948" s="2"/>
    </row>
    <row r="949" spans="1:15" s="1" customFormat="1" ht="15" customHeight="1" x14ac:dyDescent="0.4">
      <c r="A949" s="7"/>
      <c r="B949" s="7"/>
      <c r="O949" s="2"/>
    </row>
    <row r="950" spans="1:15" s="1" customFormat="1" ht="15" customHeight="1" x14ac:dyDescent="0.4">
      <c r="A950" s="7"/>
      <c r="B950" s="7"/>
      <c r="O950" s="2"/>
    </row>
    <row r="951" spans="1:15" s="1" customFormat="1" ht="15" customHeight="1" x14ac:dyDescent="0.4">
      <c r="A951" s="7"/>
      <c r="B951" s="7"/>
      <c r="O951" s="2"/>
    </row>
    <row r="952" spans="1:15" s="1" customFormat="1" ht="15" customHeight="1" x14ac:dyDescent="0.4">
      <c r="A952" s="7"/>
      <c r="B952" s="7"/>
      <c r="O952" s="2"/>
    </row>
    <row r="953" spans="1:15" s="1" customFormat="1" ht="15" customHeight="1" x14ac:dyDescent="0.4">
      <c r="A953" s="7"/>
      <c r="B953" s="7"/>
      <c r="O953" s="2"/>
    </row>
    <row r="954" spans="1:15" s="1" customFormat="1" ht="15" customHeight="1" x14ac:dyDescent="0.4">
      <c r="A954" s="7"/>
      <c r="B954" s="7"/>
      <c r="O954" s="2"/>
    </row>
    <row r="955" spans="1:15" s="1" customFormat="1" ht="15" customHeight="1" x14ac:dyDescent="0.4">
      <c r="A955" s="7"/>
      <c r="B955" s="7"/>
      <c r="O955" s="2"/>
    </row>
    <row r="956" spans="1:15" s="1" customFormat="1" ht="15" customHeight="1" x14ac:dyDescent="0.4">
      <c r="A956" s="7"/>
      <c r="B956" s="7"/>
      <c r="O956" s="2"/>
    </row>
    <row r="957" spans="1:15" s="1" customFormat="1" ht="15" customHeight="1" x14ac:dyDescent="0.4">
      <c r="A957" s="7"/>
      <c r="B957" s="7"/>
      <c r="O957" s="2"/>
    </row>
    <row r="958" spans="1:15" s="1" customFormat="1" ht="15" customHeight="1" x14ac:dyDescent="0.4">
      <c r="A958" s="7"/>
      <c r="B958" s="7"/>
      <c r="O958" s="2"/>
    </row>
    <row r="959" spans="1:15" s="1" customFormat="1" ht="15" customHeight="1" x14ac:dyDescent="0.4">
      <c r="A959" s="7"/>
      <c r="B959" s="7"/>
      <c r="O959" s="2"/>
    </row>
    <row r="960" spans="1:15" s="1" customFormat="1" ht="15" customHeight="1" x14ac:dyDescent="0.4">
      <c r="A960" s="7"/>
      <c r="B960" s="7"/>
      <c r="O960" s="2"/>
    </row>
    <row r="961" spans="1:15" s="1" customFormat="1" ht="15" customHeight="1" x14ac:dyDescent="0.4">
      <c r="A961" s="7"/>
      <c r="B961" s="7"/>
      <c r="O961" s="2"/>
    </row>
    <row r="962" spans="1:15" s="1" customFormat="1" ht="15" customHeight="1" x14ac:dyDescent="0.4">
      <c r="A962" s="7"/>
      <c r="B962" s="7"/>
      <c r="O962" s="2"/>
    </row>
    <row r="963" spans="1:15" s="1" customFormat="1" ht="15" customHeight="1" x14ac:dyDescent="0.4">
      <c r="A963" s="7"/>
      <c r="B963" s="7"/>
      <c r="O963" s="2"/>
    </row>
    <row r="964" spans="1:15" s="1" customFormat="1" ht="15" customHeight="1" x14ac:dyDescent="0.4">
      <c r="A964" s="7"/>
      <c r="B964" s="7"/>
      <c r="O964" s="2"/>
    </row>
    <row r="965" spans="1:15" s="1" customFormat="1" ht="15" customHeight="1" x14ac:dyDescent="0.4">
      <c r="A965" s="7"/>
      <c r="B965" s="7"/>
      <c r="O965" s="2"/>
    </row>
    <row r="966" spans="1:15" s="1" customFormat="1" ht="15" customHeight="1" x14ac:dyDescent="0.4">
      <c r="A966" s="7"/>
      <c r="B966" s="7"/>
      <c r="O966" s="2"/>
    </row>
    <row r="967" spans="1:15" s="1" customFormat="1" ht="15" customHeight="1" x14ac:dyDescent="0.4">
      <c r="A967" s="7"/>
      <c r="B967" s="7"/>
      <c r="O967" s="2"/>
    </row>
    <row r="968" spans="1:15" s="1" customFormat="1" ht="15" customHeight="1" x14ac:dyDescent="0.4">
      <c r="A968" s="7"/>
      <c r="B968" s="7"/>
      <c r="O968" s="2"/>
    </row>
    <row r="969" spans="1:15" s="1" customFormat="1" ht="15" customHeight="1" x14ac:dyDescent="0.4">
      <c r="A969" s="7"/>
      <c r="B969" s="7"/>
      <c r="O969" s="2"/>
    </row>
    <row r="970" spans="1:15" s="1" customFormat="1" ht="15" customHeight="1" x14ac:dyDescent="0.4">
      <c r="A970" s="7"/>
      <c r="B970" s="7"/>
      <c r="O970" s="2"/>
    </row>
    <row r="971" spans="1:15" s="1" customFormat="1" ht="15" customHeight="1" x14ac:dyDescent="0.4">
      <c r="A971" s="7"/>
      <c r="B971" s="7"/>
      <c r="O971" s="2"/>
    </row>
    <row r="972" spans="1:15" s="1" customFormat="1" ht="15" customHeight="1" x14ac:dyDescent="0.4">
      <c r="A972" s="7"/>
      <c r="B972" s="7"/>
      <c r="O972" s="2"/>
    </row>
    <row r="973" spans="1:15" s="1" customFormat="1" ht="15" customHeight="1" x14ac:dyDescent="0.4">
      <c r="A973" s="7"/>
      <c r="B973" s="7"/>
      <c r="O973" s="2"/>
    </row>
    <row r="974" spans="1:15" s="1" customFormat="1" ht="15" customHeight="1" x14ac:dyDescent="0.4">
      <c r="A974" s="7"/>
      <c r="B974" s="7"/>
      <c r="O974" s="2"/>
    </row>
    <row r="975" spans="1:15" s="1" customFormat="1" ht="15" customHeight="1" x14ac:dyDescent="0.4">
      <c r="A975" s="7"/>
      <c r="B975" s="7"/>
      <c r="O975" s="2"/>
    </row>
    <row r="976" spans="1:15" s="1" customFormat="1" ht="15" customHeight="1" x14ac:dyDescent="0.4">
      <c r="A976" s="7"/>
      <c r="B976" s="7"/>
      <c r="O976" s="2"/>
    </row>
    <row r="977" spans="1:15" s="1" customFormat="1" ht="15" customHeight="1" x14ac:dyDescent="0.4">
      <c r="A977" s="7"/>
      <c r="B977" s="7"/>
      <c r="O977" s="2"/>
    </row>
    <row r="978" spans="1:15" s="1" customFormat="1" ht="15" customHeight="1" x14ac:dyDescent="0.4">
      <c r="A978" s="7"/>
      <c r="B978" s="7"/>
      <c r="O978" s="2"/>
    </row>
    <row r="979" spans="1:15" s="1" customFormat="1" ht="15" customHeight="1" x14ac:dyDescent="0.4">
      <c r="A979" s="7"/>
      <c r="B979" s="7"/>
      <c r="O979" s="2"/>
    </row>
    <row r="980" spans="1:15" s="1" customFormat="1" ht="15" customHeight="1" x14ac:dyDescent="0.4">
      <c r="A980" s="7"/>
      <c r="B980" s="7"/>
      <c r="O980" s="2"/>
    </row>
    <row r="981" spans="1:15" s="1" customFormat="1" ht="15" customHeight="1" x14ac:dyDescent="0.4">
      <c r="A981" s="7"/>
      <c r="B981" s="7"/>
      <c r="O981" s="2"/>
    </row>
    <row r="982" spans="1:15" s="1" customFormat="1" ht="15" customHeight="1" x14ac:dyDescent="0.4">
      <c r="A982" s="7"/>
      <c r="B982" s="7"/>
      <c r="O982" s="2"/>
    </row>
    <row r="983" spans="1:15" s="1" customFormat="1" ht="15" customHeight="1" x14ac:dyDescent="0.4">
      <c r="A983" s="7"/>
      <c r="B983" s="7"/>
      <c r="O983" s="2"/>
    </row>
    <row r="984" spans="1:15" s="1" customFormat="1" ht="15" customHeight="1" x14ac:dyDescent="0.4">
      <c r="A984" s="7"/>
      <c r="B984" s="7"/>
      <c r="O984" s="2"/>
    </row>
    <row r="985" spans="1:15" s="1" customFormat="1" ht="15" customHeight="1" x14ac:dyDescent="0.4">
      <c r="A985" s="7"/>
      <c r="B985" s="7"/>
      <c r="O985" s="2"/>
    </row>
    <row r="986" spans="1:15" s="1" customFormat="1" ht="15" customHeight="1" x14ac:dyDescent="0.4">
      <c r="A986" s="7"/>
      <c r="B986" s="7"/>
      <c r="O986" s="2"/>
    </row>
    <row r="987" spans="1:15" s="1" customFormat="1" ht="15" customHeight="1" x14ac:dyDescent="0.4">
      <c r="A987" s="7"/>
      <c r="B987" s="7"/>
      <c r="O987" s="2"/>
    </row>
    <row r="988" spans="1:15" s="1" customFormat="1" ht="15" customHeight="1" x14ac:dyDescent="0.4">
      <c r="A988" s="7"/>
      <c r="B988" s="7"/>
      <c r="O988" s="2"/>
    </row>
    <row r="989" spans="1:15" s="1" customFormat="1" ht="15" customHeight="1" x14ac:dyDescent="0.4">
      <c r="A989" s="7"/>
      <c r="B989" s="7"/>
      <c r="O989" s="2"/>
    </row>
    <row r="990" spans="1:15" s="1" customFormat="1" ht="15" customHeight="1" x14ac:dyDescent="0.4">
      <c r="A990" s="7"/>
      <c r="B990" s="7"/>
      <c r="O990" s="2"/>
    </row>
    <row r="991" spans="1:15" s="1" customFormat="1" ht="15" customHeight="1" x14ac:dyDescent="0.4">
      <c r="A991" s="7"/>
      <c r="B991" s="7"/>
      <c r="O991" s="2"/>
    </row>
    <row r="992" spans="1:15" s="1" customFormat="1" ht="15" customHeight="1" x14ac:dyDescent="0.4">
      <c r="A992" s="7"/>
      <c r="B992" s="7"/>
      <c r="O992" s="2"/>
    </row>
    <row r="993" spans="1:15" s="1" customFormat="1" ht="15" customHeight="1" x14ac:dyDescent="0.4">
      <c r="A993" s="7"/>
      <c r="B993" s="7"/>
      <c r="O993" s="2"/>
    </row>
    <row r="994" spans="1:15" s="1" customFormat="1" ht="15" customHeight="1" x14ac:dyDescent="0.4">
      <c r="A994" s="7"/>
      <c r="B994" s="7"/>
      <c r="O994" s="2"/>
    </row>
    <row r="995" spans="1:15" s="1" customFormat="1" ht="15" customHeight="1" x14ac:dyDescent="0.4">
      <c r="A995" s="7"/>
      <c r="B995" s="7"/>
      <c r="O995" s="2"/>
    </row>
    <row r="996" spans="1:15" s="1" customFormat="1" ht="15" customHeight="1" x14ac:dyDescent="0.4">
      <c r="A996" s="7"/>
      <c r="B996" s="7"/>
      <c r="O996" s="2"/>
    </row>
    <row r="997" spans="1:15" s="1" customFormat="1" ht="15" customHeight="1" x14ac:dyDescent="0.4">
      <c r="A997" s="7"/>
      <c r="B997" s="7"/>
      <c r="O997" s="2"/>
    </row>
    <row r="998" spans="1:15" s="1" customFormat="1" ht="15" customHeight="1" x14ac:dyDescent="0.4">
      <c r="A998" s="7"/>
      <c r="B998" s="7"/>
      <c r="O998" s="2"/>
    </row>
    <row r="999" spans="1:15" s="1" customFormat="1" ht="15" customHeight="1" x14ac:dyDescent="0.4">
      <c r="A999" s="7"/>
      <c r="B999" s="7"/>
      <c r="O999" s="2"/>
    </row>
    <row r="1000" spans="1:15" s="1" customFormat="1" ht="15" customHeight="1" x14ac:dyDescent="0.4">
      <c r="A1000" s="7"/>
      <c r="B1000" s="7"/>
      <c r="O1000" s="2"/>
    </row>
    <row r="1001" spans="1:15" s="1" customFormat="1" ht="15" customHeight="1" x14ac:dyDescent="0.4">
      <c r="A1001" s="7"/>
      <c r="B1001" s="7"/>
      <c r="O1001" s="2"/>
    </row>
    <row r="1002" spans="1:15" s="1" customFormat="1" ht="15" customHeight="1" x14ac:dyDescent="0.4">
      <c r="A1002" s="7"/>
      <c r="B1002" s="7"/>
      <c r="O1002" s="2"/>
    </row>
    <row r="1003" spans="1:15" s="1" customFormat="1" ht="15" customHeight="1" x14ac:dyDescent="0.4">
      <c r="A1003" s="7"/>
      <c r="B1003" s="7"/>
      <c r="O1003" s="2"/>
    </row>
    <row r="1004" spans="1:15" s="1" customFormat="1" ht="15" customHeight="1" x14ac:dyDescent="0.4">
      <c r="A1004" s="7"/>
      <c r="B1004" s="7"/>
      <c r="O1004" s="2"/>
    </row>
    <row r="1005" spans="1:15" s="1" customFormat="1" ht="15" customHeight="1" x14ac:dyDescent="0.4">
      <c r="A1005" s="7"/>
      <c r="B1005" s="7"/>
      <c r="O1005" s="2"/>
    </row>
    <row r="1006" spans="1:15" s="1" customFormat="1" ht="15" customHeight="1" x14ac:dyDescent="0.4">
      <c r="A1006" s="7"/>
      <c r="B1006" s="7"/>
      <c r="O1006" s="2"/>
    </row>
    <row r="1007" spans="1:15" s="1" customFormat="1" ht="15" customHeight="1" x14ac:dyDescent="0.4">
      <c r="A1007" s="7"/>
      <c r="B1007" s="7"/>
      <c r="O1007" s="2"/>
    </row>
    <row r="1008" spans="1:15" s="1" customFormat="1" ht="15" customHeight="1" x14ac:dyDescent="0.4">
      <c r="A1008" s="7"/>
      <c r="B1008" s="7"/>
      <c r="O1008" s="2"/>
    </row>
    <row r="1009" spans="1:15" s="1" customFormat="1" ht="15" customHeight="1" x14ac:dyDescent="0.4">
      <c r="A1009" s="7"/>
      <c r="B1009" s="7"/>
      <c r="O1009" s="2"/>
    </row>
    <row r="1010" spans="1:15" s="1" customFormat="1" ht="15" customHeight="1" x14ac:dyDescent="0.4">
      <c r="A1010" s="7"/>
      <c r="B1010" s="7"/>
      <c r="O1010" s="2"/>
    </row>
    <row r="1011" spans="1:15" s="1" customFormat="1" ht="15" customHeight="1" x14ac:dyDescent="0.4">
      <c r="A1011" s="7"/>
      <c r="B1011" s="7"/>
      <c r="O1011" s="2"/>
    </row>
    <row r="1012" spans="1:15" s="1" customFormat="1" ht="15" customHeight="1" x14ac:dyDescent="0.4">
      <c r="A1012" s="7"/>
      <c r="B1012" s="7"/>
      <c r="O1012" s="2"/>
    </row>
    <row r="1013" spans="1:15" s="1" customFormat="1" ht="15" customHeight="1" x14ac:dyDescent="0.4">
      <c r="A1013" s="7"/>
      <c r="B1013" s="7"/>
      <c r="O1013" s="2"/>
    </row>
    <row r="1014" spans="1:15" s="1" customFormat="1" ht="15" customHeight="1" x14ac:dyDescent="0.4">
      <c r="A1014" s="7"/>
      <c r="B1014" s="7"/>
      <c r="O1014" s="2"/>
    </row>
    <row r="1015" spans="1:15" s="1" customFormat="1" ht="15" customHeight="1" x14ac:dyDescent="0.4">
      <c r="A1015" s="7"/>
      <c r="B1015" s="7"/>
      <c r="O1015" s="2"/>
    </row>
    <row r="1016" spans="1:15" s="1" customFormat="1" ht="15" customHeight="1" x14ac:dyDescent="0.4">
      <c r="A1016" s="7"/>
      <c r="B1016" s="7"/>
      <c r="O1016" s="2"/>
    </row>
    <row r="1017" spans="1:15" s="1" customFormat="1" ht="15" customHeight="1" x14ac:dyDescent="0.4">
      <c r="A1017" s="7"/>
      <c r="B1017" s="7"/>
      <c r="O1017" s="2"/>
    </row>
    <row r="1018" spans="1:15" s="1" customFormat="1" ht="15" customHeight="1" x14ac:dyDescent="0.4">
      <c r="A1018" s="7"/>
      <c r="B1018" s="7"/>
      <c r="O1018" s="2"/>
    </row>
    <row r="1019" spans="1:15" s="1" customFormat="1" ht="15" customHeight="1" x14ac:dyDescent="0.4">
      <c r="A1019" s="7"/>
      <c r="B1019" s="7"/>
      <c r="O1019" s="2"/>
    </row>
    <row r="1020" spans="1:15" s="1" customFormat="1" ht="15" customHeight="1" x14ac:dyDescent="0.4">
      <c r="A1020" s="7"/>
      <c r="B1020" s="7"/>
      <c r="O1020" s="2"/>
    </row>
    <row r="1021" spans="1:15" s="1" customFormat="1" ht="15" customHeight="1" x14ac:dyDescent="0.4">
      <c r="A1021" s="7"/>
      <c r="B1021" s="7"/>
      <c r="O1021" s="2"/>
    </row>
    <row r="1022" spans="1:15" s="1" customFormat="1" ht="15" customHeight="1" x14ac:dyDescent="0.4">
      <c r="A1022" s="7"/>
      <c r="B1022" s="7"/>
      <c r="O1022" s="2"/>
    </row>
    <row r="1023" spans="1:15" s="1" customFormat="1" ht="15" customHeight="1" x14ac:dyDescent="0.4">
      <c r="A1023" s="7"/>
      <c r="B1023" s="7"/>
      <c r="O1023" s="2"/>
    </row>
    <row r="1024" spans="1:15" s="1" customFormat="1" ht="15" customHeight="1" x14ac:dyDescent="0.4">
      <c r="A1024" s="7"/>
      <c r="B1024" s="7"/>
      <c r="O1024" s="2"/>
    </row>
    <row r="1025" spans="1:15" s="1" customFormat="1" ht="15" customHeight="1" x14ac:dyDescent="0.4">
      <c r="A1025" s="7"/>
      <c r="B1025" s="7"/>
      <c r="O1025" s="2"/>
    </row>
    <row r="1026" spans="1:15" s="1" customFormat="1" ht="15" customHeight="1" x14ac:dyDescent="0.4">
      <c r="A1026" s="7"/>
      <c r="B1026" s="7"/>
      <c r="O1026" s="2"/>
    </row>
    <row r="1027" spans="1:15" s="1" customFormat="1" ht="15" customHeight="1" x14ac:dyDescent="0.4">
      <c r="A1027" s="7"/>
      <c r="B1027" s="7"/>
      <c r="O1027" s="2"/>
    </row>
    <row r="1028" spans="1:15" s="1" customFormat="1" ht="15" customHeight="1" x14ac:dyDescent="0.4">
      <c r="A1028" s="7"/>
      <c r="B1028" s="7"/>
      <c r="O1028" s="2"/>
    </row>
    <row r="1029" spans="1:15" s="1" customFormat="1" ht="15" customHeight="1" x14ac:dyDescent="0.4">
      <c r="A1029" s="7"/>
      <c r="B1029" s="7"/>
      <c r="O1029" s="2"/>
    </row>
    <row r="1030" spans="1:15" s="1" customFormat="1" ht="15" customHeight="1" x14ac:dyDescent="0.4">
      <c r="A1030" s="7"/>
      <c r="B1030" s="7"/>
      <c r="O1030" s="2"/>
    </row>
    <row r="1031" spans="1:15" s="1" customFormat="1" ht="15" customHeight="1" x14ac:dyDescent="0.4">
      <c r="A1031" s="7"/>
      <c r="B1031" s="7"/>
      <c r="O1031" s="2"/>
    </row>
    <row r="1032" spans="1:15" s="1" customFormat="1" ht="15" customHeight="1" x14ac:dyDescent="0.4">
      <c r="A1032" s="7"/>
      <c r="B1032" s="7"/>
      <c r="O1032" s="2"/>
    </row>
    <row r="1033" spans="1:15" s="1" customFormat="1" ht="15" customHeight="1" x14ac:dyDescent="0.4">
      <c r="A1033" s="7"/>
      <c r="B1033" s="7"/>
      <c r="O1033" s="2"/>
    </row>
    <row r="1034" spans="1:15" s="1" customFormat="1" ht="15" customHeight="1" x14ac:dyDescent="0.4">
      <c r="A1034" s="7"/>
      <c r="B1034" s="7"/>
      <c r="O1034" s="2"/>
    </row>
    <row r="1035" spans="1:15" s="1" customFormat="1" ht="15" customHeight="1" x14ac:dyDescent="0.4">
      <c r="A1035" s="7"/>
      <c r="B1035" s="7"/>
      <c r="O1035" s="2"/>
    </row>
    <row r="1036" spans="1:15" s="1" customFormat="1" ht="15" customHeight="1" x14ac:dyDescent="0.4">
      <c r="A1036" s="7"/>
      <c r="B1036" s="7"/>
      <c r="O1036" s="2"/>
    </row>
    <row r="1037" spans="1:15" s="1" customFormat="1" ht="15" customHeight="1" x14ac:dyDescent="0.4">
      <c r="A1037" s="7"/>
      <c r="B1037" s="7"/>
      <c r="O1037" s="2"/>
    </row>
    <row r="1038" spans="1:15" s="1" customFormat="1" ht="15" customHeight="1" x14ac:dyDescent="0.4">
      <c r="A1038" s="7"/>
      <c r="B1038" s="7"/>
      <c r="O1038" s="2"/>
    </row>
    <row r="1039" spans="1:15" s="1" customFormat="1" ht="15" customHeight="1" x14ac:dyDescent="0.4">
      <c r="A1039" s="7"/>
      <c r="B1039" s="7"/>
      <c r="O1039" s="2"/>
    </row>
    <row r="1040" spans="1:15" s="1" customFormat="1" ht="15" customHeight="1" x14ac:dyDescent="0.4">
      <c r="A1040" s="7"/>
      <c r="B1040" s="7"/>
      <c r="O1040" s="2"/>
    </row>
    <row r="1041" spans="1:15" s="1" customFormat="1" ht="15" customHeight="1" x14ac:dyDescent="0.4">
      <c r="A1041" s="7"/>
      <c r="B1041" s="7"/>
      <c r="O1041" s="2"/>
    </row>
    <row r="1042" spans="1:15" s="1" customFormat="1" ht="15" customHeight="1" x14ac:dyDescent="0.4">
      <c r="A1042" s="7"/>
      <c r="B1042" s="7"/>
      <c r="O1042" s="2"/>
    </row>
    <row r="1043" spans="1:15" s="1" customFormat="1" ht="15" customHeight="1" x14ac:dyDescent="0.4">
      <c r="A1043" s="7"/>
      <c r="B1043" s="7"/>
      <c r="O1043" s="2"/>
    </row>
    <row r="1044" spans="1:15" s="1" customFormat="1" ht="15" customHeight="1" x14ac:dyDescent="0.4">
      <c r="A1044" s="7"/>
      <c r="B1044" s="7"/>
      <c r="O1044" s="2"/>
    </row>
    <row r="1045" spans="1:15" s="1" customFormat="1" ht="15" customHeight="1" x14ac:dyDescent="0.4">
      <c r="A1045" s="7"/>
      <c r="B1045" s="7"/>
      <c r="O1045" s="2"/>
    </row>
    <row r="1046" spans="1:15" s="1" customFormat="1" ht="15" customHeight="1" x14ac:dyDescent="0.4">
      <c r="A1046" s="7"/>
      <c r="B1046" s="7"/>
      <c r="O1046" s="2"/>
    </row>
    <row r="1047" spans="1:15" s="1" customFormat="1" ht="15" customHeight="1" x14ac:dyDescent="0.4">
      <c r="A1047" s="7"/>
      <c r="B1047" s="7"/>
      <c r="O1047" s="2"/>
    </row>
    <row r="1048" spans="1:15" s="1" customFormat="1" ht="15" customHeight="1" x14ac:dyDescent="0.4">
      <c r="A1048" s="7"/>
      <c r="B1048" s="7"/>
      <c r="O1048" s="2"/>
    </row>
    <row r="1049" spans="1:15" s="1" customFormat="1" ht="15" customHeight="1" x14ac:dyDescent="0.4">
      <c r="A1049" s="7"/>
      <c r="B1049" s="7"/>
      <c r="O1049" s="2"/>
    </row>
    <row r="1050" spans="1:15" s="1" customFormat="1" ht="15" customHeight="1" x14ac:dyDescent="0.4">
      <c r="A1050" s="7"/>
      <c r="B1050" s="7"/>
      <c r="O1050" s="2"/>
    </row>
    <row r="1051" spans="1:15" s="1" customFormat="1" ht="15" customHeight="1" x14ac:dyDescent="0.4">
      <c r="A1051" s="7"/>
      <c r="B1051" s="7"/>
      <c r="O1051" s="2"/>
    </row>
    <row r="1052" spans="1:15" s="1" customFormat="1" ht="15" customHeight="1" x14ac:dyDescent="0.4">
      <c r="A1052" s="7"/>
      <c r="B1052" s="7"/>
      <c r="O1052" s="2"/>
    </row>
    <row r="1053" spans="1:15" s="1" customFormat="1" ht="15" customHeight="1" x14ac:dyDescent="0.4">
      <c r="A1053" s="7"/>
      <c r="B1053" s="7"/>
      <c r="O1053" s="2"/>
    </row>
    <row r="1054" spans="1:15" s="1" customFormat="1" ht="15" customHeight="1" x14ac:dyDescent="0.4">
      <c r="A1054" s="7"/>
      <c r="B1054" s="7"/>
      <c r="O1054" s="2"/>
    </row>
    <row r="1055" spans="1:15" s="1" customFormat="1" ht="15" customHeight="1" x14ac:dyDescent="0.4">
      <c r="A1055" s="7"/>
      <c r="B1055" s="7"/>
      <c r="O1055" s="2"/>
    </row>
    <row r="1056" spans="1:15" s="1" customFormat="1" ht="15" customHeight="1" x14ac:dyDescent="0.4">
      <c r="A1056" s="7"/>
      <c r="B1056" s="7"/>
      <c r="O1056" s="2"/>
    </row>
    <row r="1057" spans="1:15" s="1" customFormat="1" ht="15" customHeight="1" x14ac:dyDescent="0.4">
      <c r="A1057" s="7"/>
      <c r="B1057" s="7"/>
      <c r="O1057" s="2"/>
    </row>
    <row r="1058" spans="1:15" s="1" customFormat="1" ht="15" customHeight="1" x14ac:dyDescent="0.4">
      <c r="A1058" s="7"/>
      <c r="B1058" s="7"/>
      <c r="O1058" s="2"/>
    </row>
    <row r="1059" spans="1:15" s="1" customFormat="1" ht="15" customHeight="1" x14ac:dyDescent="0.4">
      <c r="A1059" s="7"/>
      <c r="B1059" s="7"/>
      <c r="O1059" s="2"/>
    </row>
    <row r="1060" spans="1:15" s="1" customFormat="1" ht="15" customHeight="1" x14ac:dyDescent="0.4">
      <c r="A1060" s="7"/>
      <c r="B1060" s="7"/>
      <c r="O1060" s="2"/>
    </row>
    <row r="1061" spans="1:15" s="1" customFormat="1" ht="15" customHeight="1" x14ac:dyDescent="0.4">
      <c r="A1061" s="7"/>
      <c r="B1061" s="7"/>
      <c r="O1061" s="2"/>
    </row>
    <row r="1062" spans="1:15" s="1" customFormat="1" ht="15" customHeight="1" x14ac:dyDescent="0.4">
      <c r="A1062" s="7"/>
      <c r="B1062" s="7"/>
      <c r="O1062" s="2"/>
    </row>
    <row r="1063" spans="1:15" s="1" customFormat="1" ht="15" customHeight="1" x14ac:dyDescent="0.4">
      <c r="A1063" s="7"/>
      <c r="B1063" s="7"/>
      <c r="O1063" s="2"/>
    </row>
    <row r="1064" spans="1:15" s="1" customFormat="1" ht="15" customHeight="1" x14ac:dyDescent="0.4">
      <c r="A1064" s="7"/>
      <c r="B1064" s="7"/>
      <c r="O1064" s="2"/>
    </row>
    <row r="1065" spans="1:15" s="1" customFormat="1" ht="15" customHeight="1" x14ac:dyDescent="0.4">
      <c r="A1065" s="7"/>
      <c r="B1065" s="7"/>
      <c r="O1065" s="2"/>
    </row>
    <row r="1066" spans="1:15" s="1" customFormat="1" ht="15" customHeight="1" x14ac:dyDescent="0.4">
      <c r="A1066" s="7"/>
      <c r="B1066" s="7"/>
      <c r="O1066" s="2"/>
    </row>
    <row r="1067" spans="1:15" s="1" customFormat="1" ht="15" customHeight="1" x14ac:dyDescent="0.4">
      <c r="A1067" s="7"/>
      <c r="B1067" s="7"/>
      <c r="O1067" s="2"/>
    </row>
    <row r="1068" spans="1:15" s="1" customFormat="1" ht="15" customHeight="1" x14ac:dyDescent="0.4">
      <c r="A1068" s="7"/>
      <c r="B1068" s="7"/>
      <c r="O1068" s="2"/>
    </row>
    <row r="1069" spans="1:15" s="1" customFormat="1" ht="15" customHeight="1" x14ac:dyDescent="0.4">
      <c r="A1069" s="7"/>
      <c r="B1069" s="7"/>
      <c r="O1069" s="2"/>
    </row>
    <row r="1070" spans="1:15" s="1" customFormat="1" ht="15" customHeight="1" x14ac:dyDescent="0.4">
      <c r="A1070" s="7"/>
      <c r="B1070" s="7"/>
      <c r="O1070" s="2"/>
    </row>
    <row r="1071" spans="1:15" s="1" customFormat="1" ht="15" customHeight="1" x14ac:dyDescent="0.4">
      <c r="A1071" s="7"/>
      <c r="B1071" s="7"/>
      <c r="O1071" s="2"/>
    </row>
    <row r="1072" spans="1:15" s="1" customFormat="1" ht="15" customHeight="1" x14ac:dyDescent="0.4">
      <c r="A1072" s="7"/>
      <c r="B1072" s="7"/>
      <c r="O1072" s="2"/>
    </row>
    <row r="1073" spans="1:15" s="1" customFormat="1" ht="15" customHeight="1" x14ac:dyDescent="0.4">
      <c r="A1073" s="7"/>
      <c r="B1073" s="7"/>
      <c r="O1073" s="2"/>
    </row>
    <row r="1074" spans="1:15" s="1" customFormat="1" ht="15" customHeight="1" x14ac:dyDescent="0.4">
      <c r="A1074" s="7"/>
      <c r="B1074" s="7"/>
      <c r="O1074" s="2"/>
    </row>
    <row r="1075" spans="1:15" s="1" customFormat="1" ht="15" customHeight="1" x14ac:dyDescent="0.4">
      <c r="A1075" s="7"/>
      <c r="B1075" s="7"/>
      <c r="O1075" s="2"/>
    </row>
    <row r="1076" spans="1:15" s="1" customFormat="1" ht="15" customHeight="1" x14ac:dyDescent="0.4">
      <c r="A1076" s="7"/>
      <c r="B1076" s="7"/>
      <c r="O1076" s="2"/>
    </row>
    <row r="1077" spans="1:15" s="1" customFormat="1" ht="15" customHeight="1" x14ac:dyDescent="0.4">
      <c r="A1077" s="7"/>
      <c r="B1077" s="7"/>
      <c r="O1077" s="2"/>
    </row>
    <row r="1078" spans="1:15" s="1" customFormat="1" ht="15" customHeight="1" x14ac:dyDescent="0.4">
      <c r="A1078" s="7"/>
      <c r="B1078" s="7"/>
      <c r="O1078" s="2"/>
    </row>
    <row r="1079" spans="1:15" s="1" customFormat="1" ht="15" customHeight="1" x14ac:dyDescent="0.4">
      <c r="A1079" s="7"/>
      <c r="B1079" s="7"/>
      <c r="O1079" s="2"/>
    </row>
    <row r="1080" spans="1:15" s="1" customFormat="1" ht="15" customHeight="1" x14ac:dyDescent="0.4">
      <c r="A1080" s="7"/>
      <c r="B1080" s="7"/>
      <c r="O1080" s="2"/>
    </row>
    <row r="1081" spans="1:15" s="1" customFormat="1" ht="15" customHeight="1" x14ac:dyDescent="0.4">
      <c r="A1081" s="7"/>
      <c r="B1081" s="7"/>
      <c r="O1081" s="2"/>
    </row>
    <row r="1082" spans="1:15" s="1" customFormat="1" ht="15" customHeight="1" x14ac:dyDescent="0.4">
      <c r="A1082" s="7"/>
      <c r="B1082" s="7"/>
      <c r="O1082" s="2"/>
    </row>
    <row r="1083" spans="1:15" s="1" customFormat="1" ht="15" customHeight="1" x14ac:dyDescent="0.4">
      <c r="A1083" s="7"/>
      <c r="B1083" s="7"/>
      <c r="O1083" s="2"/>
    </row>
    <row r="1084" spans="1:15" s="1" customFormat="1" ht="15" customHeight="1" x14ac:dyDescent="0.4">
      <c r="A1084" s="7"/>
      <c r="B1084" s="7"/>
      <c r="O1084" s="2"/>
    </row>
    <row r="1085" spans="1:15" s="1" customFormat="1" ht="15" customHeight="1" x14ac:dyDescent="0.4">
      <c r="A1085" s="7"/>
      <c r="B1085" s="7"/>
      <c r="O1085" s="2"/>
    </row>
    <row r="1086" spans="1:15" s="1" customFormat="1" ht="15" customHeight="1" x14ac:dyDescent="0.4">
      <c r="A1086" s="7"/>
      <c r="B1086" s="7"/>
      <c r="O1086" s="2"/>
    </row>
    <row r="1087" spans="1:15" s="1" customFormat="1" ht="15" customHeight="1" x14ac:dyDescent="0.4">
      <c r="A1087" s="7"/>
      <c r="B1087" s="7"/>
      <c r="O1087" s="2"/>
    </row>
    <row r="1088" spans="1:15" s="1" customFormat="1" ht="15" customHeight="1" x14ac:dyDescent="0.4">
      <c r="A1088" s="7"/>
      <c r="B1088" s="7"/>
      <c r="O1088" s="2"/>
    </row>
    <row r="1089" spans="1:15" s="1" customFormat="1" ht="15" customHeight="1" x14ac:dyDescent="0.4">
      <c r="A1089" s="7"/>
      <c r="B1089" s="7"/>
      <c r="O1089" s="2"/>
    </row>
    <row r="1090" spans="1:15" s="1" customFormat="1" ht="15" customHeight="1" x14ac:dyDescent="0.4">
      <c r="A1090" s="7"/>
      <c r="B1090" s="7"/>
      <c r="O1090" s="2"/>
    </row>
    <row r="1091" spans="1:15" s="1" customFormat="1" ht="15" customHeight="1" x14ac:dyDescent="0.4">
      <c r="A1091" s="7"/>
      <c r="B1091" s="7"/>
      <c r="O1091" s="2"/>
    </row>
    <row r="1092" spans="1:15" s="1" customFormat="1" ht="15" customHeight="1" x14ac:dyDescent="0.4">
      <c r="A1092" s="7"/>
      <c r="B1092" s="7"/>
      <c r="O1092" s="2"/>
    </row>
    <row r="1093" spans="1:15" s="1" customFormat="1" ht="15" customHeight="1" x14ac:dyDescent="0.4">
      <c r="A1093" s="7"/>
      <c r="B1093" s="7"/>
      <c r="O1093" s="2"/>
    </row>
    <row r="1094" spans="1:15" s="1" customFormat="1" ht="15" customHeight="1" x14ac:dyDescent="0.4">
      <c r="A1094" s="7"/>
      <c r="B1094" s="7"/>
      <c r="O1094" s="2"/>
    </row>
    <row r="1095" spans="1:15" s="1" customFormat="1" ht="15" customHeight="1" x14ac:dyDescent="0.4">
      <c r="A1095" s="7"/>
      <c r="B1095" s="7"/>
      <c r="O1095" s="2"/>
    </row>
    <row r="1096" spans="1:15" s="1" customFormat="1" ht="15" customHeight="1" x14ac:dyDescent="0.4">
      <c r="A1096" s="7"/>
      <c r="B1096" s="7"/>
      <c r="O1096" s="2"/>
    </row>
    <row r="1097" spans="1:15" s="1" customFormat="1" ht="15" customHeight="1" x14ac:dyDescent="0.4">
      <c r="A1097" s="7"/>
      <c r="B1097" s="7"/>
      <c r="O1097" s="2"/>
    </row>
    <row r="1098" spans="1:15" s="1" customFormat="1" ht="15" customHeight="1" x14ac:dyDescent="0.4">
      <c r="A1098" s="7"/>
      <c r="B1098" s="7"/>
      <c r="O1098" s="2"/>
    </row>
    <row r="1099" spans="1:15" s="1" customFormat="1" ht="15" customHeight="1" x14ac:dyDescent="0.4">
      <c r="A1099" s="7"/>
      <c r="B1099" s="7"/>
      <c r="O1099" s="2"/>
    </row>
    <row r="1100" spans="1:15" s="1" customFormat="1" ht="15" customHeight="1" x14ac:dyDescent="0.4">
      <c r="A1100" s="7"/>
      <c r="B1100" s="7"/>
      <c r="O1100" s="2"/>
    </row>
    <row r="1101" spans="1:15" s="1" customFormat="1" ht="15" customHeight="1" x14ac:dyDescent="0.4">
      <c r="A1101" s="7"/>
      <c r="B1101" s="7"/>
      <c r="O1101" s="2"/>
    </row>
    <row r="1102" spans="1:15" s="1" customFormat="1" ht="15" customHeight="1" x14ac:dyDescent="0.4">
      <c r="A1102" s="7"/>
      <c r="B1102" s="7"/>
      <c r="O1102" s="2"/>
    </row>
    <row r="1103" spans="1:15" s="1" customFormat="1" ht="15" customHeight="1" x14ac:dyDescent="0.4">
      <c r="A1103" s="7"/>
      <c r="B1103" s="7"/>
      <c r="O1103" s="2"/>
    </row>
    <row r="1104" spans="1:15" s="1" customFormat="1" ht="15" customHeight="1" x14ac:dyDescent="0.4">
      <c r="A1104" s="7"/>
      <c r="B1104" s="7"/>
      <c r="O1104" s="2"/>
    </row>
    <row r="1105" spans="1:15" s="1" customFormat="1" ht="15" customHeight="1" x14ac:dyDescent="0.4">
      <c r="A1105" s="7"/>
      <c r="B1105" s="7"/>
      <c r="O1105" s="2"/>
    </row>
    <row r="1106" spans="1:15" s="1" customFormat="1" ht="15" customHeight="1" x14ac:dyDescent="0.4">
      <c r="A1106" s="7"/>
      <c r="B1106" s="7"/>
      <c r="O1106" s="2"/>
    </row>
    <row r="1107" spans="1:15" s="1" customFormat="1" ht="15" customHeight="1" x14ac:dyDescent="0.4">
      <c r="A1107" s="7"/>
      <c r="B1107" s="7"/>
      <c r="O1107" s="2"/>
    </row>
    <row r="1108" spans="1:15" s="1" customFormat="1" ht="15" customHeight="1" x14ac:dyDescent="0.4">
      <c r="A1108" s="7"/>
      <c r="B1108" s="7"/>
      <c r="O1108" s="2"/>
    </row>
    <row r="1109" spans="1:15" s="1" customFormat="1" ht="15" customHeight="1" x14ac:dyDescent="0.4">
      <c r="A1109" s="7"/>
      <c r="B1109" s="7"/>
      <c r="O1109" s="2"/>
    </row>
    <row r="1110" spans="1:15" s="1" customFormat="1" ht="15" customHeight="1" x14ac:dyDescent="0.4">
      <c r="A1110" s="7"/>
      <c r="B1110" s="7"/>
      <c r="O1110" s="2"/>
    </row>
    <row r="1111" spans="1:15" s="1" customFormat="1" ht="15" customHeight="1" x14ac:dyDescent="0.4">
      <c r="A1111" s="7"/>
      <c r="B1111" s="7"/>
      <c r="O1111" s="2"/>
    </row>
    <row r="1112" spans="1:15" s="1" customFormat="1" ht="15" customHeight="1" x14ac:dyDescent="0.4">
      <c r="A1112" s="7"/>
      <c r="B1112" s="7"/>
      <c r="O1112" s="2"/>
    </row>
    <row r="1113" spans="1:15" s="1" customFormat="1" ht="15" customHeight="1" x14ac:dyDescent="0.4">
      <c r="A1113" s="7"/>
      <c r="B1113" s="7"/>
      <c r="O1113" s="2"/>
    </row>
    <row r="1114" spans="1:15" s="1" customFormat="1" ht="15" customHeight="1" x14ac:dyDescent="0.4">
      <c r="A1114" s="7"/>
      <c r="B1114" s="7"/>
      <c r="O1114" s="2"/>
    </row>
    <row r="1115" spans="1:15" s="1" customFormat="1" ht="15" customHeight="1" x14ac:dyDescent="0.4">
      <c r="A1115" s="7"/>
      <c r="B1115" s="7"/>
      <c r="O1115" s="2"/>
    </row>
    <row r="1116" spans="1:15" s="1" customFormat="1" ht="15" customHeight="1" x14ac:dyDescent="0.4">
      <c r="A1116" s="7"/>
      <c r="B1116" s="7"/>
      <c r="O1116" s="2"/>
    </row>
    <row r="1117" spans="1:15" s="1" customFormat="1" ht="15" customHeight="1" x14ac:dyDescent="0.4">
      <c r="A1117" s="7"/>
      <c r="B1117" s="7"/>
      <c r="O1117" s="2"/>
    </row>
    <row r="1118" spans="1:15" s="1" customFormat="1" ht="15" customHeight="1" x14ac:dyDescent="0.4">
      <c r="A1118" s="7"/>
      <c r="B1118" s="7"/>
      <c r="O1118" s="2"/>
    </row>
    <row r="1119" spans="1:15" s="1" customFormat="1" ht="15" customHeight="1" x14ac:dyDescent="0.4">
      <c r="A1119" s="7"/>
      <c r="B1119" s="7"/>
      <c r="O1119" s="2"/>
    </row>
    <row r="1120" spans="1:15" s="1" customFormat="1" ht="15" customHeight="1" x14ac:dyDescent="0.4">
      <c r="A1120" s="7"/>
      <c r="B1120" s="7"/>
      <c r="O1120" s="2"/>
    </row>
    <row r="1121" spans="1:15" s="1" customFormat="1" ht="15" customHeight="1" x14ac:dyDescent="0.4">
      <c r="A1121" s="7"/>
      <c r="B1121" s="7"/>
      <c r="O1121" s="2"/>
    </row>
    <row r="1122" spans="1:15" s="1" customFormat="1" ht="15" customHeight="1" x14ac:dyDescent="0.4">
      <c r="A1122" s="7"/>
      <c r="B1122" s="7"/>
      <c r="O1122" s="2"/>
    </row>
    <row r="1123" spans="1:15" s="1" customFormat="1" ht="15" customHeight="1" x14ac:dyDescent="0.4">
      <c r="A1123" s="7"/>
      <c r="B1123" s="7"/>
      <c r="O1123" s="2"/>
    </row>
    <row r="1124" spans="1:15" s="1" customFormat="1" ht="15" customHeight="1" x14ac:dyDescent="0.4">
      <c r="A1124" s="7"/>
      <c r="B1124" s="7"/>
      <c r="O1124" s="2"/>
    </row>
    <row r="1125" spans="1:15" s="1" customFormat="1" ht="15" customHeight="1" x14ac:dyDescent="0.4">
      <c r="A1125" s="7"/>
      <c r="B1125" s="7"/>
      <c r="O1125" s="2"/>
    </row>
    <row r="1126" spans="1:15" s="1" customFormat="1" ht="15" customHeight="1" x14ac:dyDescent="0.4">
      <c r="A1126" s="7"/>
      <c r="B1126" s="7"/>
      <c r="O1126" s="2"/>
    </row>
    <row r="1127" spans="1:15" s="1" customFormat="1" ht="15" customHeight="1" x14ac:dyDescent="0.4">
      <c r="A1127" s="7"/>
      <c r="B1127" s="7"/>
      <c r="O1127" s="2"/>
    </row>
    <row r="1128" spans="1:15" s="1" customFormat="1" ht="15" customHeight="1" x14ac:dyDescent="0.4">
      <c r="A1128" s="7"/>
      <c r="B1128" s="7"/>
      <c r="O1128" s="2"/>
    </row>
    <row r="1129" spans="1:15" s="1" customFormat="1" ht="15" customHeight="1" x14ac:dyDescent="0.4">
      <c r="A1129" s="7"/>
      <c r="B1129" s="7"/>
      <c r="O1129" s="2"/>
    </row>
    <row r="1130" spans="1:15" s="1" customFormat="1" ht="15" customHeight="1" x14ac:dyDescent="0.4">
      <c r="A1130" s="7"/>
      <c r="B1130" s="7"/>
      <c r="O1130" s="2"/>
    </row>
    <row r="1131" spans="1:15" s="1" customFormat="1" ht="15" customHeight="1" x14ac:dyDescent="0.4">
      <c r="A1131" s="7"/>
      <c r="B1131" s="7"/>
      <c r="O1131" s="2"/>
    </row>
    <row r="1132" spans="1:15" s="1" customFormat="1" ht="15" customHeight="1" x14ac:dyDescent="0.4">
      <c r="A1132" s="7"/>
      <c r="B1132" s="7"/>
      <c r="O1132" s="2"/>
    </row>
    <row r="1133" spans="1:15" s="1" customFormat="1" ht="15" customHeight="1" x14ac:dyDescent="0.4">
      <c r="A1133" s="7"/>
      <c r="B1133" s="7"/>
      <c r="O1133" s="2"/>
    </row>
    <row r="1134" spans="1:15" s="1" customFormat="1" ht="15" customHeight="1" x14ac:dyDescent="0.4">
      <c r="A1134" s="7"/>
      <c r="B1134" s="7"/>
      <c r="O1134" s="2"/>
    </row>
    <row r="1135" spans="1:15" s="1" customFormat="1" ht="15" customHeight="1" x14ac:dyDescent="0.4">
      <c r="A1135" s="7"/>
      <c r="B1135" s="7"/>
      <c r="O1135" s="2"/>
    </row>
    <row r="1136" spans="1:15" s="1" customFormat="1" ht="15" customHeight="1" x14ac:dyDescent="0.4">
      <c r="A1136" s="7"/>
      <c r="B1136" s="7"/>
      <c r="O1136" s="2"/>
    </row>
    <row r="1137" spans="1:15" s="1" customFormat="1" ht="15" customHeight="1" x14ac:dyDescent="0.4">
      <c r="A1137" s="7"/>
      <c r="B1137" s="7"/>
      <c r="O1137" s="2"/>
    </row>
    <row r="1138" spans="1:15" s="1" customFormat="1" ht="15" customHeight="1" x14ac:dyDescent="0.4">
      <c r="A1138" s="7"/>
      <c r="B1138" s="7"/>
      <c r="O1138" s="2"/>
    </row>
    <row r="1139" spans="1:15" s="1" customFormat="1" ht="15" customHeight="1" x14ac:dyDescent="0.4">
      <c r="A1139" s="7"/>
      <c r="B1139" s="7"/>
      <c r="O1139" s="2"/>
    </row>
    <row r="1140" spans="1:15" s="1" customFormat="1" ht="15" customHeight="1" x14ac:dyDescent="0.4">
      <c r="A1140" s="7"/>
      <c r="B1140" s="7"/>
      <c r="O1140" s="2"/>
    </row>
    <row r="1141" spans="1:15" s="1" customFormat="1" ht="15" customHeight="1" x14ac:dyDescent="0.4">
      <c r="A1141" s="7"/>
      <c r="B1141" s="7"/>
      <c r="O1141" s="2"/>
    </row>
    <row r="1142" spans="1:15" s="1" customFormat="1" ht="15" customHeight="1" x14ac:dyDescent="0.4">
      <c r="A1142" s="7"/>
      <c r="B1142" s="7"/>
      <c r="O1142" s="2"/>
    </row>
    <row r="1143" spans="1:15" s="1" customFormat="1" ht="15" customHeight="1" x14ac:dyDescent="0.4">
      <c r="A1143" s="7"/>
      <c r="B1143" s="7"/>
      <c r="O1143" s="2"/>
    </row>
    <row r="1144" spans="1:15" s="1" customFormat="1" ht="15" customHeight="1" x14ac:dyDescent="0.4">
      <c r="A1144" s="7"/>
      <c r="B1144" s="7"/>
      <c r="O1144" s="2"/>
    </row>
    <row r="1145" spans="1:15" s="1" customFormat="1" ht="15" customHeight="1" x14ac:dyDescent="0.4">
      <c r="A1145" s="7"/>
      <c r="B1145" s="7"/>
      <c r="O1145" s="2"/>
    </row>
    <row r="1146" spans="1:15" s="1" customFormat="1" ht="15" customHeight="1" x14ac:dyDescent="0.4">
      <c r="A1146" s="7"/>
      <c r="B1146" s="7"/>
      <c r="O1146" s="2"/>
    </row>
    <row r="1147" spans="1:15" s="1" customFormat="1" ht="15" customHeight="1" x14ac:dyDescent="0.4">
      <c r="A1147" s="7"/>
      <c r="B1147" s="7"/>
      <c r="O1147" s="2"/>
    </row>
    <row r="1148" spans="1:15" s="1" customFormat="1" ht="15" customHeight="1" x14ac:dyDescent="0.4">
      <c r="A1148" s="7"/>
      <c r="B1148" s="7"/>
      <c r="O1148" s="2"/>
    </row>
    <row r="1149" spans="1:15" s="1" customFormat="1" ht="15" customHeight="1" x14ac:dyDescent="0.4">
      <c r="A1149" s="7"/>
      <c r="B1149" s="7"/>
      <c r="O1149" s="2"/>
    </row>
    <row r="1150" spans="1:15" s="1" customFormat="1" ht="15" customHeight="1" x14ac:dyDescent="0.4">
      <c r="A1150" s="7"/>
      <c r="B1150" s="7"/>
      <c r="O1150" s="2"/>
    </row>
    <row r="1151" spans="1:15" s="1" customFormat="1" ht="15" customHeight="1" x14ac:dyDescent="0.4">
      <c r="A1151" s="7"/>
      <c r="B1151" s="7"/>
      <c r="O1151" s="2"/>
    </row>
    <row r="1152" spans="1:15" s="1" customFormat="1" ht="15" customHeight="1" x14ac:dyDescent="0.4">
      <c r="A1152" s="7"/>
      <c r="B1152" s="7"/>
      <c r="O1152" s="2"/>
    </row>
    <row r="1153" spans="1:15" s="1" customFormat="1" ht="15" customHeight="1" x14ac:dyDescent="0.4">
      <c r="A1153" s="7"/>
      <c r="B1153" s="7"/>
      <c r="O1153" s="2"/>
    </row>
    <row r="1154" spans="1:15" s="1" customFormat="1" ht="15" customHeight="1" x14ac:dyDescent="0.4">
      <c r="A1154" s="7"/>
      <c r="B1154" s="7"/>
      <c r="O1154" s="2"/>
    </row>
    <row r="1155" spans="1:15" s="1" customFormat="1" ht="15" customHeight="1" x14ac:dyDescent="0.4">
      <c r="A1155" s="7"/>
      <c r="B1155" s="7"/>
      <c r="O1155" s="2"/>
    </row>
    <row r="1156" spans="1:15" s="1" customFormat="1" ht="15" customHeight="1" x14ac:dyDescent="0.4">
      <c r="A1156" s="7"/>
      <c r="B1156" s="7"/>
      <c r="O1156" s="2"/>
    </row>
    <row r="1157" spans="1:15" s="1" customFormat="1" ht="15" customHeight="1" x14ac:dyDescent="0.4">
      <c r="A1157" s="7"/>
      <c r="B1157" s="7"/>
      <c r="O1157" s="2"/>
    </row>
    <row r="1158" spans="1:15" s="1" customFormat="1" ht="15" customHeight="1" x14ac:dyDescent="0.4">
      <c r="A1158" s="7"/>
      <c r="B1158" s="7"/>
      <c r="O1158" s="2"/>
    </row>
    <row r="1159" spans="1:15" s="1" customFormat="1" ht="15" customHeight="1" x14ac:dyDescent="0.4">
      <c r="A1159" s="7"/>
      <c r="B1159" s="7"/>
      <c r="O1159" s="2"/>
    </row>
    <row r="1160" spans="1:15" s="1" customFormat="1" ht="15" customHeight="1" x14ac:dyDescent="0.4">
      <c r="A1160" s="7"/>
      <c r="B1160" s="7"/>
      <c r="O1160" s="2"/>
    </row>
    <row r="1161" spans="1:15" s="1" customFormat="1" ht="15" customHeight="1" x14ac:dyDescent="0.4">
      <c r="A1161" s="7"/>
      <c r="B1161" s="7"/>
      <c r="O1161" s="2"/>
    </row>
    <row r="1162" spans="1:15" s="1" customFormat="1" ht="15" customHeight="1" x14ac:dyDescent="0.4">
      <c r="A1162" s="7"/>
      <c r="B1162" s="7"/>
      <c r="O1162" s="2"/>
    </row>
    <row r="1163" spans="1:15" s="1" customFormat="1" ht="15" customHeight="1" x14ac:dyDescent="0.4">
      <c r="A1163" s="7"/>
      <c r="B1163" s="7"/>
      <c r="O1163" s="2"/>
    </row>
    <row r="1164" spans="1:15" s="1" customFormat="1" ht="15" customHeight="1" x14ac:dyDescent="0.4">
      <c r="A1164" s="7"/>
      <c r="B1164" s="7"/>
      <c r="O1164" s="2"/>
    </row>
    <row r="1165" spans="1:15" s="1" customFormat="1" ht="15" customHeight="1" x14ac:dyDescent="0.4">
      <c r="A1165" s="7"/>
      <c r="B1165" s="7"/>
      <c r="O1165" s="2"/>
    </row>
    <row r="1166" spans="1:15" s="1" customFormat="1" ht="15" customHeight="1" x14ac:dyDescent="0.4">
      <c r="A1166" s="7"/>
      <c r="B1166" s="7"/>
      <c r="O1166" s="2"/>
    </row>
    <row r="1167" spans="1:15" s="1" customFormat="1" ht="15" customHeight="1" x14ac:dyDescent="0.4">
      <c r="A1167" s="7"/>
      <c r="B1167" s="7"/>
      <c r="O1167" s="2"/>
    </row>
    <row r="1168" spans="1:15" s="1" customFormat="1" ht="15" customHeight="1" x14ac:dyDescent="0.4">
      <c r="A1168" s="7"/>
      <c r="B1168" s="7"/>
      <c r="O1168" s="2"/>
    </row>
    <row r="1169" spans="1:15" s="1" customFormat="1" ht="15" customHeight="1" x14ac:dyDescent="0.4">
      <c r="A1169" s="7"/>
      <c r="B1169" s="7"/>
      <c r="O1169" s="2"/>
    </row>
    <row r="1170" spans="1:15" s="1" customFormat="1" ht="15" customHeight="1" x14ac:dyDescent="0.4">
      <c r="A1170" s="7"/>
      <c r="B1170" s="7"/>
      <c r="O1170" s="2"/>
    </row>
    <row r="1171" spans="1:15" s="1" customFormat="1" ht="15" customHeight="1" x14ac:dyDescent="0.4">
      <c r="A1171" s="7"/>
      <c r="B1171" s="7"/>
      <c r="O1171" s="2"/>
    </row>
    <row r="1172" spans="1:15" s="1" customFormat="1" ht="15" customHeight="1" x14ac:dyDescent="0.4">
      <c r="A1172" s="7"/>
      <c r="B1172" s="7"/>
      <c r="O1172" s="2"/>
    </row>
    <row r="1173" spans="1:15" s="1" customFormat="1" ht="15" customHeight="1" x14ac:dyDescent="0.4">
      <c r="A1173" s="7"/>
      <c r="B1173" s="7"/>
      <c r="O1173" s="2"/>
    </row>
    <row r="1174" spans="1:15" s="1" customFormat="1" ht="15" customHeight="1" x14ac:dyDescent="0.4">
      <c r="A1174" s="7"/>
      <c r="B1174" s="7"/>
      <c r="O1174" s="2"/>
    </row>
    <row r="1175" spans="1:15" s="1" customFormat="1" ht="15" customHeight="1" x14ac:dyDescent="0.4">
      <c r="A1175" s="7"/>
      <c r="B1175" s="7"/>
      <c r="O1175" s="2"/>
    </row>
    <row r="1176" spans="1:15" s="1" customFormat="1" ht="15" customHeight="1" x14ac:dyDescent="0.4">
      <c r="A1176" s="7"/>
      <c r="B1176" s="7"/>
      <c r="O1176" s="2"/>
    </row>
    <row r="1177" spans="1:15" s="1" customFormat="1" ht="15" customHeight="1" x14ac:dyDescent="0.4">
      <c r="A1177" s="7"/>
      <c r="B1177" s="7"/>
      <c r="O1177" s="2"/>
    </row>
    <row r="1178" spans="1:15" s="1" customFormat="1" ht="15" customHeight="1" x14ac:dyDescent="0.4">
      <c r="A1178" s="7"/>
      <c r="B1178" s="7"/>
      <c r="O1178" s="2"/>
    </row>
    <row r="1179" spans="1:15" s="1" customFormat="1" ht="15" customHeight="1" x14ac:dyDescent="0.4">
      <c r="A1179" s="7"/>
      <c r="B1179" s="7"/>
      <c r="O1179" s="2"/>
    </row>
    <row r="1180" spans="1:15" s="1" customFormat="1" ht="15" customHeight="1" x14ac:dyDescent="0.4">
      <c r="A1180" s="7"/>
      <c r="B1180" s="7"/>
      <c r="O1180" s="2"/>
    </row>
    <row r="1181" spans="1:15" s="1" customFormat="1" ht="15" customHeight="1" x14ac:dyDescent="0.4">
      <c r="A1181" s="7"/>
      <c r="B1181" s="7"/>
      <c r="O1181" s="2"/>
    </row>
    <row r="1182" spans="1:15" s="1" customFormat="1" ht="15" customHeight="1" x14ac:dyDescent="0.4">
      <c r="A1182" s="7"/>
      <c r="B1182" s="7"/>
      <c r="O1182" s="2"/>
    </row>
    <row r="1183" spans="1:15" s="1" customFormat="1" ht="15" customHeight="1" x14ac:dyDescent="0.4">
      <c r="A1183" s="7"/>
      <c r="B1183" s="7"/>
      <c r="O1183" s="2"/>
    </row>
    <row r="1184" spans="1:15" s="1" customFormat="1" ht="15" customHeight="1" x14ac:dyDescent="0.4">
      <c r="A1184" s="7"/>
      <c r="B1184" s="7"/>
      <c r="O1184" s="2"/>
    </row>
    <row r="1185" spans="1:15" s="1" customFormat="1" ht="15" customHeight="1" x14ac:dyDescent="0.4">
      <c r="A1185" s="7"/>
      <c r="B1185" s="7"/>
      <c r="O1185" s="2"/>
    </row>
    <row r="1186" spans="1:15" s="1" customFormat="1" ht="15" customHeight="1" x14ac:dyDescent="0.4">
      <c r="A1186" s="7"/>
      <c r="B1186" s="7"/>
      <c r="O1186" s="2"/>
    </row>
    <row r="1187" spans="1:15" s="1" customFormat="1" ht="15" customHeight="1" x14ac:dyDescent="0.4">
      <c r="A1187" s="7"/>
      <c r="B1187" s="7"/>
      <c r="O1187" s="2"/>
    </row>
    <row r="1188" spans="1:15" s="1" customFormat="1" ht="15" customHeight="1" x14ac:dyDescent="0.4">
      <c r="A1188" s="7"/>
      <c r="B1188" s="7"/>
      <c r="O1188" s="2"/>
    </row>
    <row r="1189" spans="1:15" s="1" customFormat="1" ht="15" customHeight="1" x14ac:dyDescent="0.4">
      <c r="A1189" s="7"/>
      <c r="B1189" s="7"/>
      <c r="O1189" s="2"/>
    </row>
    <row r="1190" spans="1:15" s="1" customFormat="1" ht="15" customHeight="1" x14ac:dyDescent="0.4">
      <c r="A1190" s="7"/>
      <c r="B1190" s="7"/>
      <c r="O1190" s="2"/>
    </row>
    <row r="1191" spans="1:15" s="1" customFormat="1" ht="15" customHeight="1" x14ac:dyDescent="0.4">
      <c r="A1191" s="7"/>
      <c r="B1191" s="7"/>
      <c r="O1191" s="2"/>
    </row>
    <row r="1192" spans="1:15" s="1" customFormat="1" ht="15" customHeight="1" x14ac:dyDescent="0.4">
      <c r="A1192" s="7"/>
      <c r="B1192" s="7"/>
      <c r="O1192" s="2"/>
    </row>
    <row r="1193" spans="1:15" s="1" customFormat="1" ht="15" customHeight="1" x14ac:dyDescent="0.4">
      <c r="A1193" s="7"/>
      <c r="B1193" s="7"/>
      <c r="O1193" s="2"/>
    </row>
    <row r="1194" spans="1:15" s="1" customFormat="1" ht="15" customHeight="1" x14ac:dyDescent="0.4">
      <c r="A1194" s="7"/>
      <c r="B1194" s="7"/>
      <c r="O1194" s="2"/>
    </row>
    <row r="1195" spans="1:15" s="1" customFormat="1" ht="15" customHeight="1" x14ac:dyDescent="0.4">
      <c r="A1195" s="7"/>
      <c r="B1195" s="7"/>
      <c r="O1195" s="2"/>
    </row>
    <row r="1196" spans="1:15" s="1" customFormat="1" ht="15" customHeight="1" x14ac:dyDescent="0.4">
      <c r="A1196" s="7"/>
      <c r="B1196" s="7"/>
      <c r="O1196" s="2"/>
    </row>
    <row r="1197" spans="1:15" s="1" customFormat="1" ht="15" customHeight="1" x14ac:dyDescent="0.4">
      <c r="A1197" s="7"/>
      <c r="B1197" s="7"/>
      <c r="O1197" s="2"/>
    </row>
    <row r="1198" spans="1:15" s="1" customFormat="1" ht="15" customHeight="1" x14ac:dyDescent="0.4">
      <c r="A1198" s="7"/>
      <c r="B1198" s="7"/>
      <c r="O1198" s="2"/>
    </row>
    <row r="1199" spans="1:15" s="1" customFormat="1" ht="15" customHeight="1" x14ac:dyDescent="0.4">
      <c r="A1199" s="7"/>
      <c r="B1199" s="7"/>
      <c r="O1199" s="2"/>
    </row>
    <row r="1200" spans="1:15" s="1" customFormat="1" ht="15" customHeight="1" x14ac:dyDescent="0.4">
      <c r="A1200" s="7"/>
      <c r="B1200" s="7"/>
      <c r="O1200" s="2"/>
    </row>
    <row r="1201" spans="1:15" s="1" customFormat="1" ht="15" customHeight="1" x14ac:dyDescent="0.4">
      <c r="A1201" s="7"/>
      <c r="B1201" s="7"/>
      <c r="O1201" s="2"/>
    </row>
    <row r="1202" spans="1:15" s="1" customFormat="1" ht="15" customHeight="1" x14ac:dyDescent="0.4">
      <c r="A1202" s="7"/>
      <c r="B1202" s="7"/>
      <c r="O1202" s="2"/>
    </row>
    <row r="1203" spans="1:15" s="1" customFormat="1" ht="15" customHeight="1" x14ac:dyDescent="0.4">
      <c r="A1203" s="7"/>
      <c r="B1203" s="7"/>
      <c r="O1203" s="2"/>
    </row>
    <row r="1204" spans="1:15" s="1" customFormat="1" ht="15" customHeight="1" x14ac:dyDescent="0.4">
      <c r="A1204" s="7"/>
      <c r="B1204" s="7"/>
      <c r="O1204" s="2"/>
    </row>
    <row r="1205" spans="1:15" s="1" customFormat="1" ht="15" customHeight="1" x14ac:dyDescent="0.4">
      <c r="A1205" s="7"/>
      <c r="B1205" s="7"/>
      <c r="O1205" s="2"/>
    </row>
    <row r="1206" spans="1:15" s="1" customFormat="1" ht="15" customHeight="1" x14ac:dyDescent="0.4">
      <c r="A1206" s="7"/>
      <c r="B1206" s="7"/>
      <c r="O1206" s="2"/>
    </row>
    <row r="1207" spans="1:15" s="1" customFormat="1" ht="15" customHeight="1" x14ac:dyDescent="0.4">
      <c r="A1207" s="7"/>
      <c r="B1207" s="7"/>
      <c r="O1207" s="2"/>
    </row>
    <row r="1208" spans="1:15" s="1" customFormat="1" ht="15" customHeight="1" x14ac:dyDescent="0.4">
      <c r="A1208" s="7"/>
      <c r="B1208" s="7"/>
      <c r="O1208" s="2"/>
    </row>
    <row r="1209" spans="1:15" s="1" customFormat="1" ht="15" customHeight="1" x14ac:dyDescent="0.4">
      <c r="A1209" s="7"/>
      <c r="B1209" s="7"/>
      <c r="O1209" s="2"/>
    </row>
    <row r="1210" spans="1:15" s="1" customFormat="1" ht="15" customHeight="1" x14ac:dyDescent="0.4">
      <c r="A1210" s="7"/>
      <c r="B1210" s="7"/>
      <c r="O1210" s="2"/>
    </row>
    <row r="1211" spans="1:15" s="1" customFormat="1" ht="15" customHeight="1" x14ac:dyDescent="0.4">
      <c r="A1211" s="7"/>
      <c r="B1211" s="7"/>
      <c r="O1211" s="2"/>
    </row>
    <row r="1212" spans="1:15" s="1" customFormat="1" ht="15" customHeight="1" x14ac:dyDescent="0.4">
      <c r="A1212" s="7"/>
      <c r="B1212" s="7"/>
      <c r="O1212" s="2"/>
    </row>
    <row r="1213" spans="1:15" s="1" customFormat="1" ht="15" customHeight="1" x14ac:dyDescent="0.4">
      <c r="A1213" s="7"/>
      <c r="B1213" s="7"/>
      <c r="O1213" s="2"/>
    </row>
    <row r="1214" spans="1:15" s="1" customFormat="1" ht="15" customHeight="1" x14ac:dyDescent="0.4">
      <c r="A1214" s="7"/>
      <c r="B1214" s="7"/>
      <c r="O1214" s="2"/>
    </row>
    <row r="1215" spans="1:15" s="1" customFormat="1" ht="15" customHeight="1" x14ac:dyDescent="0.4">
      <c r="A1215" s="7"/>
      <c r="B1215" s="7"/>
      <c r="O1215" s="2"/>
    </row>
    <row r="1216" spans="1:15" s="1" customFormat="1" ht="15" customHeight="1" x14ac:dyDescent="0.4">
      <c r="A1216" s="7"/>
      <c r="B1216" s="7"/>
      <c r="O1216" s="2"/>
    </row>
    <row r="1217" spans="1:15" s="1" customFormat="1" ht="15" customHeight="1" x14ac:dyDescent="0.4">
      <c r="A1217" s="7"/>
      <c r="B1217" s="7"/>
      <c r="O1217" s="2"/>
    </row>
    <row r="1218" spans="1:15" s="1" customFormat="1" ht="15" customHeight="1" x14ac:dyDescent="0.4">
      <c r="A1218" s="7"/>
      <c r="B1218" s="7"/>
      <c r="O1218" s="2"/>
    </row>
    <row r="1219" spans="1:15" s="1" customFormat="1" ht="15" customHeight="1" x14ac:dyDescent="0.4">
      <c r="A1219" s="7"/>
      <c r="B1219" s="7"/>
      <c r="O1219" s="2"/>
    </row>
    <row r="1220" spans="1:15" s="1" customFormat="1" ht="15" customHeight="1" x14ac:dyDescent="0.4">
      <c r="A1220" s="7"/>
      <c r="B1220" s="7"/>
      <c r="O1220" s="2"/>
    </row>
    <row r="1221" spans="1:15" s="1" customFormat="1" ht="15" customHeight="1" x14ac:dyDescent="0.4">
      <c r="A1221" s="7"/>
      <c r="B1221" s="7"/>
      <c r="O1221" s="2"/>
    </row>
    <row r="1222" spans="1:15" s="1" customFormat="1" ht="15" customHeight="1" x14ac:dyDescent="0.4">
      <c r="A1222" s="7"/>
      <c r="B1222" s="7"/>
      <c r="O1222" s="2"/>
    </row>
    <row r="1223" spans="1:15" s="1" customFormat="1" ht="15" customHeight="1" x14ac:dyDescent="0.4">
      <c r="A1223" s="7"/>
      <c r="B1223" s="7"/>
      <c r="O1223" s="2"/>
    </row>
    <row r="1224" spans="1:15" s="1" customFormat="1" ht="15" customHeight="1" x14ac:dyDescent="0.4">
      <c r="A1224" s="7"/>
      <c r="B1224" s="7"/>
      <c r="O1224" s="2"/>
    </row>
    <row r="1225" spans="1:15" s="1" customFormat="1" ht="15" customHeight="1" x14ac:dyDescent="0.4">
      <c r="A1225" s="7"/>
      <c r="B1225" s="7"/>
      <c r="O1225" s="2"/>
    </row>
    <row r="1226" spans="1:15" s="1" customFormat="1" ht="15" customHeight="1" x14ac:dyDescent="0.4">
      <c r="A1226" s="7"/>
      <c r="B1226" s="7"/>
      <c r="O1226" s="2"/>
    </row>
    <row r="1227" spans="1:15" s="1" customFormat="1" ht="15" customHeight="1" x14ac:dyDescent="0.4">
      <c r="A1227" s="7"/>
      <c r="B1227" s="7"/>
      <c r="O1227" s="2"/>
    </row>
    <row r="1228" spans="1:15" s="1" customFormat="1" ht="15" customHeight="1" x14ac:dyDescent="0.4">
      <c r="A1228" s="7"/>
      <c r="B1228" s="7"/>
      <c r="O1228" s="2"/>
    </row>
    <row r="1229" spans="1:15" s="1" customFormat="1" ht="15" customHeight="1" x14ac:dyDescent="0.4">
      <c r="A1229" s="7"/>
      <c r="B1229" s="7"/>
      <c r="O1229" s="2"/>
    </row>
    <row r="1230" spans="1:15" s="1" customFormat="1" ht="15" customHeight="1" x14ac:dyDescent="0.4">
      <c r="A1230" s="7"/>
      <c r="B1230" s="7"/>
      <c r="O1230" s="2"/>
    </row>
    <row r="1231" spans="1:15" s="1" customFormat="1" ht="15" customHeight="1" x14ac:dyDescent="0.4">
      <c r="A1231" s="7"/>
      <c r="B1231" s="7"/>
      <c r="O1231" s="2"/>
    </row>
    <row r="1232" spans="1:15" s="1" customFormat="1" ht="15" customHeight="1" x14ac:dyDescent="0.4">
      <c r="A1232" s="7"/>
      <c r="B1232" s="7"/>
      <c r="O1232" s="2"/>
    </row>
    <row r="1233" spans="1:15" s="1" customFormat="1" ht="15" customHeight="1" x14ac:dyDescent="0.4">
      <c r="A1233" s="7"/>
      <c r="B1233" s="7"/>
      <c r="O1233" s="2"/>
    </row>
    <row r="1234" spans="1:15" s="1" customFormat="1" ht="15" customHeight="1" x14ac:dyDescent="0.4">
      <c r="A1234" s="7"/>
      <c r="B1234" s="7"/>
      <c r="O1234" s="2"/>
    </row>
    <row r="1235" spans="1:15" s="1" customFormat="1" ht="15" customHeight="1" x14ac:dyDescent="0.4">
      <c r="A1235" s="7"/>
      <c r="B1235" s="7"/>
      <c r="O1235" s="2"/>
    </row>
    <row r="1236" spans="1:15" s="1" customFormat="1" ht="15" customHeight="1" x14ac:dyDescent="0.4">
      <c r="A1236" s="7"/>
      <c r="B1236" s="7"/>
      <c r="O1236" s="2"/>
    </row>
    <row r="1237" spans="1:15" s="1" customFormat="1" ht="15" customHeight="1" x14ac:dyDescent="0.4">
      <c r="A1237" s="7"/>
      <c r="B1237" s="7"/>
      <c r="O1237" s="2"/>
    </row>
    <row r="1238" spans="1:15" s="1" customFormat="1" ht="15" customHeight="1" x14ac:dyDescent="0.4">
      <c r="A1238" s="7"/>
      <c r="B1238" s="7"/>
      <c r="O1238" s="2"/>
    </row>
    <row r="1239" spans="1:15" s="1" customFormat="1" ht="15" customHeight="1" x14ac:dyDescent="0.4">
      <c r="A1239" s="7"/>
      <c r="B1239" s="7"/>
      <c r="O1239" s="2"/>
    </row>
    <row r="1240" spans="1:15" s="1" customFormat="1" ht="15" customHeight="1" x14ac:dyDescent="0.4">
      <c r="A1240" s="7"/>
      <c r="B1240" s="7"/>
      <c r="O1240" s="2"/>
    </row>
    <row r="1241" spans="1:15" s="1" customFormat="1" ht="15" customHeight="1" x14ac:dyDescent="0.4">
      <c r="A1241" s="7"/>
      <c r="B1241" s="7"/>
      <c r="O1241" s="2"/>
    </row>
    <row r="1242" spans="1:15" s="1" customFormat="1" ht="15" customHeight="1" x14ac:dyDescent="0.4">
      <c r="A1242" s="7"/>
      <c r="B1242" s="7"/>
      <c r="O1242" s="2"/>
    </row>
    <row r="1243" spans="1:15" s="1" customFormat="1" ht="15" customHeight="1" x14ac:dyDescent="0.4">
      <c r="A1243" s="7"/>
      <c r="B1243" s="7"/>
      <c r="O1243" s="2"/>
    </row>
    <row r="1244" spans="1:15" s="1" customFormat="1" ht="15" customHeight="1" x14ac:dyDescent="0.4">
      <c r="A1244" s="7"/>
      <c r="B1244" s="7"/>
      <c r="O1244" s="2"/>
    </row>
    <row r="1245" spans="1:15" s="1" customFormat="1" ht="15" customHeight="1" x14ac:dyDescent="0.4">
      <c r="A1245" s="7"/>
      <c r="B1245" s="7"/>
      <c r="O1245" s="2"/>
    </row>
    <row r="1246" spans="1:15" s="1" customFormat="1" ht="15" customHeight="1" x14ac:dyDescent="0.4">
      <c r="A1246" s="7"/>
      <c r="B1246" s="7"/>
      <c r="O1246" s="2"/>
    </row>
    <row r="1247" spans="1:15" s="1" customFormat="1" ht="15" customHeight="1" x14ac:dyDescent="0.4">
      <c r="A1247" s="7"/>
      <c r="B1247" s="7"/>
      <c r="O1247" s="2"/>
    </row>
    <row r="1248" spans="1:15" s="1" customFormat="1" ht="15" customHeight="1" x14ac:dyDescent="0.4">
      <c r="A1248" s="7"/>
      <c r="B1248" s="7"/>
      <c r="O1248" s="2"/>
    </row>
    <row r="1249" spans="1:15" s="1" customFormat="1" ht="15" customHeight="1" x14ac:dyDescent="0.4">
      <c r="A1249" s="7"/>
      <c r="B1249" s="7"/>
      <c r="O1249" s="2"/>
    </row>
    <row r="1250" spans="1:15" s="1" customFormat="1" ht="15" customHeight="1" x14ac:dyDescent="0.4">
      <c r="A1250" s="7"/>
      <c r="B1250" s="7"/>
      <c r="O1250" s="2"/>
    </row>
    <row r="1251" spans="1:15" s="1" customFormat="1" ht="15" customHeight="1" x14ac:dyDescent="0.4">
      <c r="A1251" s="7"/>
      <c r="B1251" s="7"/>
      <c r="O1251" s="2"/>
    </row>
    <row r="1252" spans="1:15" s="1" customFormat="1" ht="15" customHeight="1" x14ac:dyDescent="0.4">
      <c r="A1252" s="7"/>
      <c r="B1252" s="7"/>
      <c r="O1252" s="2"/>
    </row>
    <row r="1253" spans="1:15" s="1" customFormat="1" ht="15" customHeight="1" x14ac:dyDescent="0.4">
      <c r="A1253" s="7"/>
      <c r="B1253" s="7"/>
      <c r="O1253" s="2"/>
    </row>
    <row r="1254" spans="1:15" s="1" customFormat="1" ht="15" customHeight="1" x14ac:dyDescent="0.4">
      <c r="A1254" s="7"/>
      <c r="B1254" s="7"/>
      <c r="O1254" s="2"/>
    </row>
    <row r="1255" spans="1:15" s="1" customFormat="1" ht="15" customHeight="1" x14ac:dyDescent="0.4">
      <c r="A1255" s="7"/>
      <c r="B1255" s="7"/>
      <c r="O1255" s="2"/>
    </row>
    <row r="1256" spans="1:15" s="1" customFormat="1" ht="15" customHeight="1" x14ac:dyDescent="0.4">
      <c r="A1256" s="7"/>
      <c r="B1256" s="7"/>
      <c r="O1256" s="2"/>
    </row>
    <row r="1257" spans="1:15" s="1" customFormat="1" ht="15" customHeight="1" x14ac:dyDescent="0.4">
      <c r="A1257" s="7"/>
      <c r="B1257" s="7"/>
      <c r="O1257" s="2"/>
    </row>
    <row r="1258" spans="1:15" s="1" customFormat="1" ht="15" customHeight="1" x14ac:dyDescent="0.4">
      <c r="A1258" s="7"/>
      <c r="B1258" s="7"/>
      <c r="O1258" s="2"/>
    </row>
    <row r="1259" spans="1:15" s="1" customFormat="1" ht="15" customHeight="1" x14ac:dyDescent="0.4">
      <c r="A1259" s="7"/>
      <c r="B1259" s="7"/>
      <c r="O1259" s="2"/>
    </row>
    <row r="1260" spans="1:15" s="1" customFormat="1" ht="15" customHeight="1" x14ac:dyDescent="0.4">
      <c r="A1260" s="7"/>
      <c r="B1260" s="7"/>
      <c r="O1260" s="2"/>
    </row>
    <row r="1261" spans="1:15" s="1" customFormat="1" ht="15" customHeight="1" x14ac:dyDescent="0.4">
      <c r="A1261" s="7"/>
      <c r="B1261" s="7"/>
      <c r="O1261" s="2"/>
    </row>
    <row r="1262" spans="1:15" s="1" customFormat="1" ht="15" customHeight="1" x14ac:dyDescent="0.4">
      <c r="A1262" s="7"/>
      <c r="B1262" s="7"/>
      <c r="O1262" s="2"/>
    </row>
    <row r="1263" spans="1:15" s="1" customFormat="1" ht="15" customHeight="1" x14ac:dyDescent="0.4">
      <c r="A1263" s="7"/>
      <c r="B1263" s="7"/>
      <c r="O1263" s="2"/>
    </row>
    <row r="1264" spans="1:15" s="1" customFormat="1" ht="15" customHeight="1" x14ac:dyDescent="0.4">
      <c r="A1264" s="7"/>
      <c r="B1264" s="7"/>
      <c r="O1264" s="2"/>
    </row>
    <row r="1265" spans="1:15" s="1" customFormat="1" ht="15" customHeight="1" x14ac:dyDescent="0.4">
      <c r="A1265" s="7"/>
      <c r="B1265" s="7"/>
      <c r="O1265" s="2"/>
    </row>
    <row r="1266" spans="1:15" s="1" customFormat="1" ht="15" customHeight="1" x14ac:dyDescent="0.4">
      <c r="A1266" s="7"/>
      <c r="B1266" s="7"/>
      <c r="O1266" s="2"/>
    </row>
    <row r="1267" spans="1:15" s="1" customFormat="1" ht="15" customHeight="1" x14ac:dyDescent="0.4">
      <c r="A1267" s="7"/>
      <c r="B1267" s="7"/>
      <c r="O1267" s="2"/>
    </row>
    <row r="1268" spans="1:15" s="1" customFormat="1" ht="15" customHeight="1" x14ac:dyDescent="0.4">
      <c r="A1268" s="7"/>
      <c r="B1268" s="7"/>
      <c r="O1268" s="2"/>
    </row>
    <row r="1269" spans="1:15" s="1" customFormat="1" ht="15" customHeight="1" x14ac:dyDescent="0.4">
      <c r="A1269" s="7"/>
      <c r="B1269" s="7"/>
      <c r="O1269" s="2"/>
    </row>
    <row r="1270" spans="1:15" s="1" customFormat="1" ht="15" customHeight="1" x14ac:dyDescent="0.4">
      <c r="A1270" s="7"/>
      <c r="B1270" s="7"/>
      <c r="O1270" s="2"/>
    </row>
    <row r="1271" spans="1:15" s="1" customFormat="1" ht="15" customHeight="1" x14ac:dyDescent="0.4">
      <c r="A1271" s="7"/>
      <c r="B1271" s="7"/>
      <c r="O1271" s="2"/>
    </row>
    <row r="1272" spans="1:15" s="1" customFormat="1" ht="15" customHeight="1" x14ac:dyDescent="0.4">
      <c r="A1272" s="7"/>
      <c r="B1272" s="7"/>
      <c r="O1272" s="2"/>
    </row>
    <row r="1273" spans="1:15" s="1" customFormat="1" ht="15" customHeight="1" x14ac:dyDescent="0.4">
      <c r="A1273" s="7"/>
      <c r="B1273" s="7"/>
      <c r="O1273" s="2"/>
    </row>
    <row r="1274" spans="1:15" s="1" customFormat="1" ht="15" customHeight="1" x14ac:dyDescent="0.4">
      <c r="A1274" s="7"/>
      <c r="B1274" s="7"/>
      <c r="O1274" s="2"/>
    </row>
    <row r="1275" spans="1:15" s="1" customFormat="1" ht="15" customHeight="1" x14ac:dyDescent="0.4">
      <c r="A1275" s="7"/>
      <c r="B1275" s="7"/>
      <c r="O1275" s="2"/>
    </row>
    <row r="1276" spans="1:15" s="1" customFormat="1" ht="15" customHeight="1" x14ac:dyDescent="0.4">
      <c r="A1276" s="7"/>
      <c r="B1276" s="7"/>
      <c r="O1276" s="2"/>
    </row>
    <row r="1277" spans="1:15" s="1" customFormat="1" ht="15" customHeight="1" x14ac:dyDescent="0.4">
      <c r="A1277" s="7"/>
      <c r="B1277" s="7"/>
      <c r="O1277" s="2"/>
    </row>
    <row r="1278" spans="1:15" s="1" customFormat="1" ht="15" customHeight="1" x14ac:dyDescent="0.4">
      <c r="A1278" s="7"/>
      <c r="B1278" s="7"/>
      <c r="O1278" s="2"/>
    </row>
    <row r="1279" spans="1:15" s="1" customFormat="1" ht="15" customHeight="1" x14ac:dyDescent="0.4">
      <c r="A1279" s="7"/>
      <c r="B1279" s="7"/>
      <c r="O1279" s="2"/>
    </row>
    <row r="1280" spans="1:15" s="1" customFormat="1" ht="15" customHeight="1" x14ac:dyDescent="0.4">
      <c r="A1280" s="7"/>
      <c r="B1280" s="7"/>
      <c r="O1280" s="2"/>
    </row>
    <row r="1281" spans="1:15" s="1" customFormat="1" ht="15" customHeight="1" x14ac:dyDescent="0.4">
      <c r="A1281" s="7"/>
      <c r="B1281" s="7"/>
      <c r="O1281" s="2"/>
    </row>
    <row r="1282" spans="1:15" s="1" customFormat="1" ht="15" customHeight="1" x14ac:dyDescent="0.4">
      <c r="A1282" s="7"/>
      <c r="B1282" s="7"/>
      <c r="O1282" s="2"/>
    </row>
    <row r="1283" spans="1:15" s="1" customFormat="1" ht="15" customHeight="1" x14ac:dyDescent="0.4">
      <c r="A1283" s="7"/>
      <c r="B1283" s="7"/>
      <c r="O1283" s="2"/>
    </row>
    <row r="1284" spans="1:15" s="1" customFormat="1" ht="15" customHeight="1" x14ac:dyDescent="0.4">
      <c r="A1284" s="7"/>
      <c r="B1284" s="7"/>
      <c r="O1284" s="2"/>
    </row>
    <row r="1285" spans="1:15" s="1" customFormat="1" ht="15" customHeight="1" x14ac:dyDescent="0.4">
      <c r="A1285" s="7"/>
      <c r="B1285" s="7"/>
      <c r="O1285" s="2"/>
    </row>
    <row r="1286" spans="1:15" s="1" customFormat="1" ht="15" customHeight="1" x14ac:dyDescent="0.4">
      <c r="A1286" s="7"/>
      <c r="B1286" s="7"/>
      <c r="O1286" s="2"/>
    </row>
    <row r="1287" spans="1:15" s="1" customFormat="1" ht="15" customHeight="1" x14ac:dyDescent="0.4">
      <c r="A1287" s="7"/>
      <c r="B1287" s="7"/>
      <c r="O1287" s="2"/>
    </row>
    <row r="1288" spans="1:15" s="1" customFormat="1" ht="15" customHeight="1" x14ac:dyDescent="0.4">
      <c r="A1288" s="7"/>
      <c r="B1288" s="7"/>
      <c r="O1288" s="2"/>
    </row>
    <row r="1289" spans="1:15" s="1" customFormat="1" ht="15" customHeight="1" x14ac:dyDescent="0.4">
      <c r="A1289" s="7"/>
      <c r="B1289" s="7"/>
      <c r="O1289" s="2"/>
    </row>
    <row r="1290" spans="1:15" s="1" customFormat="1" ht="15" customHeight="1" x14ac:dyDescent="0.4">
      <c r="A1290" s="7"/>
      <c r="B1290" s="7"/>
      <c r="O1290" s="2"/>
    </row>
    <row r="1291" spans="1:15" s="1" customFormat="1" ht="15" customHeight="1" x14ac:dyDescent="0.4">
      <c r="A1291" s="7"/>
      <c r="B1291" s="7"/>
      <c r="O1291" s="2"/>
    </row>
    <row r="1292" spans="1:15" s="1" customFormat="1" ht="15" customHeight="1" x14ac:dyDescent="0.4">
      <c r="A1292" s="7"/>
      <c r="B1292" s="7"/>
      <c r="O1292" s="2"/>
    </row>
    <row r="1293" spans="1:15" s="1" customFormat="1" ht="15" customHeight="1" x14ac:dyDescent="0.4">
      <c r="A1293" s="7"/>
      <c r="B1293" s="7"/>
      <c r="O1293" s="2"/>
    </row>
    <row r="1294" spans="1:15" s="1" customFormat="1" ht="15" customHeight="1" x14ac:dyDescent="0.4">
      <c r="A1294" s="7"/>
      <c r="B1294" s="7"/>
      <c r="O1294" s="2"/>
    </row>
    <row r="1295" spans="1:15" s="1" customFormat="1" ht="15" customHeight="1" x14ac:dyDescent="0.4">
      <c r="A1295" s="7"/>
      <c r="B1295" s="7"/>
      <c r="O1295" s="2"/>
    </row>
    <row r="1296" spans="1:15" s="1" customFormat="1" ht="15" customHeight="1" x14ac:dyDescent="0.4">
      <c r="A1296" s="7"/>
      <c r="B1296" s="7"/>
      <c r="O1296" s="2"/>
    </row>
    <row r="1297" spans="1:15" s="1" customFormat="1" ht="15" customHeight="1" x14ac:dyDescent="0.4">
      <c r="A1297" s="7"/>
      <c r="B1297" s="7"/>
      <c r="O1297" s="2"/>
    </row>
    <row r="1298" spans="1:15" s="1" customFormat="1" ht="15" customHeight="1" x14ac:dyDescent="0.4">
      <c r="A1298" s="7"/>
      <c r="B1298" s="7"/>
      <c r="O1298" s="2"/>
    </row>
    <row r="1299" spans="1:15" s="1" customFormat="1" ht="15" customHeight="1" x14ac:dyDescent="0.4">
      <c r="A1299" s="7"/>
      <c r="B1299" s="7"/>
      <c r="O1299" s="2"/>
    </row>
    <row r="1300" spans="1:15" s="1" customFormat="1" ht="15" customHeight="1" x14ac:dyDescent="0.4">
      <c r="A1300" s="7"/>
      <c r="B1300" s="7"/>
      <c r="O1300" s="2"/>
    </row>
    <row r="1301" spans="1:15" s="1" customFormat="1" ht="15" customHeight="1" x14ac:dyDescent="0.4">
      <c r="A1301" s="7"/>
      <c r="B1301" s="7"/>
      <c r="O1301" s="2"/>
    </row>
    <row r="1302" spans="1:15" s="1" customFormat="1" ht="15" customHeight="1" x14ac:dyDescent="0.4">
      <c r="A1302" s="7"/>
      <c r="B1302" s="7"/>
      <c r="O1302" s="2"/>
    </row>
    <row r="1303" spans="1:15" s="1" customFormat="1" ht="15" customHeight="1" x14ac:dyDescent="0.4">
      <c r="A1303" s="7"/>
      <c r="B1303" s="7"/>
      <c r="O1303" s="2"/>
    </row>
    <row r="1304" spans="1:15" s="1" customFormat="1" ht="15" customHeight="1" x14ac:dyDescent="0.4">
      <c r="A1304" s="7"/>
      <c r="B1304" s="7"/>
      <c r="O1304" s="2"/>
    </row>
    <row r="1305" spans="1:15" s="1" customFormat="1" ht="15" customHeight="1" x14ac:dyDescent="0.4">
      <c r="A1305" s="7"/>
      <c r="B1305" s="7"/>
      <c r="O1305" s="2"/>
    </row>
    <row r="1306" spans="1:15" s="1" customFormat="1" ht="15" customHeight="1" x14ac:dyDescent="0.4">
      <c r="A1306" s="7"/>
      <c r="B1306" s="7"/>
      <c r="O1306" s="2"/>
    </row>
    <row r="1307" spans="1:15" s="1" customFormat="1" ht="15" customHeight="1" x14ac:dyDescent="0.4">
      <c r="A1307" s="7"/>
      <c r="B1307" s="7"/>
      <c r="O1307" s="2"/>
    </row>
    <row r="1308" spans="1:15" s="1" customFormat="1" ht="15" customHeight="1" x14ac:dyDescent="0.4">
      <c r="A1308" s="7"/>
      <c r="B1308" s="7"/>
      <c r="O1308" s="2"/>
    </row>
    <row r="1309" spans="1:15" s="1" customFormat="1" ht="15" customHeight="1" x14ac:dyDescent="0.4">
      <c r="A1309" s="7"/>
      <c r="B1309" s="7"/>
      <c r="O1309" s="2"/>
    </row>
    <row r="1310" spans="1:15" s="1" customFormat="1" ht="15" customHeight="1" x14ac:dyDescent="0.4">
      <c r="A1310" s="7"/>
      <c r="B1310" s="7"/>
      <c r="O1310" s="2"/>
    </row>
    <row r="1311" spans="1:15" s="1" customFormat="1" ht="15" customHeight="1" x14ac:dyDescent="0.4">
      <c r="A1311" s="7"/>
      <c r="B1311" s="7"/>
      <c r="O1311" s="2"/>
    </row>
    <row r="1312" spans="1:15" s="1" customFormat="1" ht="15" customHeight="1" x14ac:dyDescent="0.4">
      <c r="A1312" s="7"/>
      <c r="B1312" s="7"/>
      <c r="O1312" s="2"/>
    </row>
    <row r="1313" spans="1:15" s="1" customFormat="1" ht="15" customHeight="1" x14ac:dyDescent="0.4">
      <c r="A1313" s="7"/>
      <c r="B1313" s="7"/>
      <c r="O1313" s="2"/>
    </row>
    <row r="1314" spans="1:15" s="1" customFormat="1" ht="15" customHeight="1" x14ac:dyDescent="0.4">
      <c r="A1314" s="7"/>
      <c r="B1314" s="7"/>
      <c r="O1314" s="2"/>
    </row>
    <row r="1315" spans="1:15" s="1" customFormat="1" ht="15" customHeight="1" x14ac:dyDescent="0.4">
      <c r="A1315" s="7"/>
      <c r="B1315" s="7"/>
      <c r="O1315" s="2"/>
    </row>
    <row r="1316" spans="1:15" s="1" customFormat="1" ht="15" customHeight="1" x14ac:dyDescent="0.4">
      <c r="A1316" s="7"/>
      <c r="B1316" s="7"/>
      <c r="O1316" s="2"/>
    </row>
    <row r="1317" spans="1:15" s="1" customFormat="1" ht="15" customHeight="1" x14ac:dyDescent="0.4">
      <c r="A1317" s="7"/>
      <c r="B1317" s="7"/>
      <c r="O1317" s="2"/>
    </row>
    <row r="1318" spans="1:15" s="1" customFormat="1" ht="15" customHeight="1" x14ac:dyDescent="0.4">
      <c r="A1318" s="7"/>
      <c r="B1318" s="7"/>
      <c r="O1318" s="2"/>
    </row>
    <row r="1319" spans="1:15" s="1" customFormat="1" ht="15" customHeight="1" x14ac:dyDescent="0.4">
      <c r="A1319" s="7"/>
      <c r="B1319" s="7"/>
      <c r="O1319" s="2"/>
    </row>
    <row r="1320" spans="1:15" s="1" customFormat="1" ht="15" customHeight="1" x14ac:dyDescent="0.4">
      <c r="A1320" s="7"/>
      <c r="B1320" s="7"/>
      <c r="O1320" s="2"/>
    </row>
    <row r="1321" spans="1:15" s="1" customFormat="1" ht="15" customHeight="1" x14ac:dyDescent="0.4">
      <c r="A1321" s="7"/>
      <c r="B1321" s="7"/>
      <c r="O1321" s="2"/>
    </row>
    <row r="1322" spans="1:15" s="1" customFormat="1" ht="15" customHeight="1" x14ac:dyDescent="0.4">
      <c r="A1322" s="7"/>
      <c r="B1322" s="7"/>
      <c r="O1322" s="2"/>
    </row>
    <row r="1323" spans="1:15" s="1" customFormat="1" ht="15" customHeight="1" x14ac:dyDescent="0.4">
      <c r="A1323" s="7"/>
      <c r="B1323" s="7"/>
      <c r="O1323" s="2"/>
    </row>
    <row r="1324" spans="1:15" s="1" customFormat="1" ht="15" customHeight="1" x14ac:dyDescent="0.4">
      <c r="A1324" s="7"/>
      <c r="B1324" s="7"/>
      <c r="O1324" s="2"/>
    </row>
    <row r="1325" spans="1:15" s="1" customFormat="1" ht="15" customHeight="1" x14ac:dyDescent="0.4">
      <c r="A1325" s="7"/>
      <c r="B1325" s="7"/>
      <c r="O1325" s="2"/>
    </row>
    <row r="1326" spans="1:15" s="1" customFormat="1" ht="15" customHeight="1" x14ac:dyDescent="0.4">
      <c r="A1326" s="7"/>
      <c r="B1326" s="7"/>
      <c r="O1326" s="2"/>
    </row>
    <row r="1327" spans="1:15" s="1" customFormat="1" ht="15" customHeight="1" x14ac:dyDescent="0.4">
      <c r="A1327" s="7"/>
      <c r="B1327" s="7"/>
      <c r="O1327" s="2"/>
    </row>
    <row r="1328" spans="1:15" s="1" customFormat="1" ht="15" customHeight="1" x14ac:dyDescent="0.4">
      <c r="A1328" s="7"/>
      <c r="B1328" s="7"/>
      <c r="O1328" s="2"/>
    </row>
    <row r="1329" spans="1:15" s="1" customFormat="1" ht="15" customHeight="1" x14ac:dyDescent="0.4">
      <c r="A1329" s="7"/>
      <c r="B1329" s="7"/>
      <c r="O1329" s="2"/>
    </row>
    <row r="1330" spans="1:15" s="1" customFormat="1" ht="15" customHeight="1" x14ac:dyDescent="0.4">
      <c r="A1330" s="7"/>
      <c r="B1330" s="7"/>
      <c r="O1330" s="2"/>
    </row>
    <row r="1331" spans="1:15" s="1" customFormat="1" ht="15" customHeight="1" x14ac:dyDescent="0.4">
      <c r="A1331" s="7"/>
      <c r="B1331" s="7"/>
      <c r="O1331" s="2"/>
    </row>
    <row r="1332" spans="1:15" s="1" customFormat="1" ht="15" customHeight="1" x14ac:dyDescent="0.4">
      <c r="A1332" s="7"/>
      <c r="B1332" s="7"/>
      <c r="O1332" s="2"/>
    </row>
    <row r="1333" spans="1:15" s="1" customFormat="1" ht="15" customHeight="1" x14ac:dyDescent="0.4">
      <c r="A1333" s="7"/>
      <c r="B1333" s="7"/>
      <c r="O1333" s="2"/>
    </row>
    <row r="1334" spans="1:15" s="1" customFormat="1" ht="15" customHeight="1" x14ac:dyDescent="0.4">
      <c r="A1334" s="7"/>
      <c r="B1334" s="7"/>
      <c r="O1334" s="2"/>
    </row>
    <row r="1335" spans="1:15" s="1" customFormat="1" ht="15" customHeight="1" x14ac:dyDescent="0.4">
      <c r="A1335" s="7"/>
      <c r="B1335" s="7"/>
      <c r="O1335" s="2"/>
    </row>
    <row r="1336" spans="1:15" s="1" customFormat="1" ht="15" customHeight="1" x14ac:dyDescent="0.4">
      <c r="A1336" s="7"/>
      <c r="B1336" s="7"/>
      <c r="O1336" s="2"/>
    </row>
    <row r="1337" spans="1:15" s="1" customFormat="1" ht="15" customHeight="1" x14ac:dyDescent="0.4">
      <c r="A1337" s="7"/>
      <c r="B1337" s="7"/>
      <c r="O1337" s="2"/>
    </row>
    <row r="1338" spans="1:15" s="1" customFormat="1" ht="15" customHeight="1" x14ac:dyDescent="0.4">
      <c r="A1338" s="7"/>
      <c r="B1338" s="7"/>
      <c r="O1338" s="2"/>
    </row>
    <row r="1339" spans="1:15" ht="15" customHeight="1" x14ac:dyDescent="0.4">
      <c r="A1339" s="7"/>
      <c r="B1339" s="7"/>
      <c r="C1339" s="1"/>
      <c r="D1339" s="1"/>
      <c r="E1339" s="1"/>
      <c r="F1339" s="1"/>
      <c r="G1339" s="1"/>
      <c r="H1339" s="1"/>
      <c r="I1339" s="1"/>
      <c r="J1339" s="1"/>
      <c r="K1339" s="1"/>
      <c r="L1339" s="1"/>
      <c r="M1339" s="1"/>
      <c r="N1339" s="1"/>
      <c r="O1339" s="2"/>
    </row>
    <row r="1340" spans="1:15" ht="15" customHeight="1" x14ac:dyDescent="0.4">
      <c r="A1340" s="7"/>
      <c r="B1340" s="7"/>
      <c r="C1340" s="1"/>
      <c r="D1340" s="1"/>
      <c r="E1340" s="1"/>
      <c r="F1340" s="1"/>
      <c r="G1340" s="1"/>
      <c r="H1340" s="1"/>
      <c r="I1340" s="1"/>
      <c r="J1340" s="1"/>
      <c r="K1340" s="1"/>
      <c r="L1340" s="1"/>
      <c r="M1340" s="1"/>
      <c r="N1340" s="1"/>
      <c r="O1340" s="2"/>
    </row>
  </sheetData>
  <sheetProtection sheet="1"/>
  <printOptions horizontalCentered="1"/>
  <pageMargins left="0.19685039370078741" right="0.19685039370078741" top="0.31496062992125984" bottom="0.31496062992125984" header="0.11811023622047245" footer="0.11811023622047245"/>
  <pageSetup paperSize="9" scale="99" orientation="landscape" horizontalDpi="300" verticalDpi="300" r:id="rId1"/>
  <headerFooter alignWithMargins="0"/>
  <rowBreaks count="1" manualBreakCount="1">
    <brk id="33" max="14" man="1"/>
  </rowBreaks>
  <ignoredErrors>
    <ignoredError sqref="P1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109375" style="8" customWidth="1"/>
    <col min="4" max="15" width="5.77734375" style="9" customWidth="1"/>
    <col min="16" max="16" width="6.77734375" style="10" customWidth="1"/>
    <col min="17" max="17" width="14.33203125" style="3" customWidth="1"/>
    <col min="18" max="25" width="11.5546875" style="3" customWidth="1"/>
    <col min="26" max="26" width="11.5546875" style="3"/>
    <col min="27" max="29" width="10.77734375" style="3" hidden="1" customWidth="1"/>
    <col min="30" max="42" width="5.21875" style="3" hidden="1" customWidth="1"/>
    <col min="43" max="43" width="10.77734375" style="228" hidden="1" customWidth="1"/>
    <col min="44" max="46" width="10.77734375" style="3" hidden="1" customWidth="1"/>
    <col min="47" max="59" width="5.21875" style="3" hidden="1" customWidth="1"/>
    <col min="60" max="16384" width="11.5546875" style="3"/>
  </cols>
  <sheetData>
    <row r="1" spans="1:59" ht="30" customHeight="1" x14ac:dyDescent="0.4">
      <c r="A1" s="264" t="str">
        <f>BusinessPlan!B10</f>
        <v>Muster AG / Exemple SA</v>
      </c>
      <c r="B1" s="265" t="str">
        <f>IF(BusinessPlan!$B$6=1,BusinessPlan!AE16,BusinessPlan!#REF!)</f>
        <v>1. Jahr (2010)</v>
      </c>
      <c r="C1" s="264"/>
      <c r="D1" s="266"/>
      <c r="E1" s="266"/>
      <c r="F1" s="267" t="str">
        <f>IF(BusinessPlan!$B$6=1,AF1,AW1)</f>
        <v>Mitarbeiter Bau</v>
      </c>
      <c r="G1" s="268"/>
      <c r="H1" s="193"/>
      <c r="I1" s="193"/>
      <c r="J1" s="111"/>
      <c r="K1" s="111"/>
      <c r="L1" s="111"/>
      <c r="M1" s="111"/>
      <c r="N1" s="111"/>
      <c r="P1" s="112"/>
      <c r="Q1" s="64"/>
      <c r="AA1" s="247"/>
      <c r="AB1" s="269"/>
      <c r="AC1" s="247"/>
      <c r="AD1" s="230"/>
      <c r="AE1" s="230"/>
      <c r="AF1" s="230" t="s">
        <v>92</v>
      </c>
      <c r="AG1" s="229"/>
      <c r="AH1" s="230"/>
      <c r="AI1" s="229"/>
      <c r="AJ1" s="229"/>
      <c r="AK1" s="229"/>
      <c r="AL1" s="229"/>
      <c r="AM1" s="229"/>
      <c r="AN1" s="229"/>
      <c r="AO1" s="229"/>
      <c r="AP1" s="229"/>
      <c r="AQ1" s="229"/>
      <c r="AR1" s="247"/>
      <c r="AS1" s="247"/>
      <c r="AT1" s="247"/>
      <c r="AU1" s="230"/>
      <c r="AV1" s="230"/>
      <c r="AW1" s="230" t="s">
        <v>159</v>
      </c>
      <c r="AX1" s="229"/>
      <c r="AY1" s="230"/>
      <c r="AZ1" s="229"/>
      <c r="BA1" s="229"/>
      <c r="BB1" s="229"/>
      <c r="BC1" s="229"/>
      <c r="BD1" s="229"/>
      <c r="BE1" s="229"/>
      <c r="BF1" s="229"/>
      <c r="BG1" s="229"/>
    </row>
    <row r="2" spans="1:59"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row>
    <row r="3" spans="1:59"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row>
    <row r="4" spans="1:59" ht="15" customHeight="1" x14ac:dyDescent="0.4">
      <c r="A4" s="54" t="str">
        <f>IF(BusinessPlan!$B$6=1,AA4,AR4)</f>
        <v>Anzahl Temporär Mitarbeiter</v>
      </c>
      <c r="B4" s="16"/>
      <c r="C4" s="45"/>
      <c r="D4" s="149">
        <v>2</v>
      </c>
      <c r="E4" s="149">
        <v>2</v>
      </c>
      <c r="F4" s="149">
        <v>3</v>
      </c>
      <c r="G4" s="149">
        <v>4</v>
      </c>
      <c r="H4" s="149">
        <v>5</v>
      </c>
      <c r="I4" s="149">
        <v>6</v>
      </c>
      <c r="J4" s="149">
        <v>7</v>
      </c>
      <c r="K4" s="149">
        <v>8</v>
      </c>
      <c r="L4" s="149">
        <v>9</v>
      </c>
      <c r="M4" s="149">
        <v>10</v>
      </c>
      <c r="N4" s="149">
        <v>11</v>
      </c>
      <c r="O4" s="149">
        <v>12</v>
      </c>
      <c r="P4" s="137">
        <f>SUM(D4:O4)/12</f>
        <v>6.583333333333333</v>
      </c>
      <c r="Q4" s="64"/>
      <c r="AA4" s="233" t="s">
        <v>37</v>
      </c>
      <c r="AB4" s="233"/>
      <c r="AC4" s="233"/>
      <c r="AD4" s="271"/>
      <c r="AE4" s="271"/>
      <c r="AF4" s="271"/>
      <c r="AG4" s="271"/>
      <c r="AH4" s="271"/>
      <c r="AI4" s="271"/>
      <c r="AJ4" s="271"/>
      <c r="AK4" s="271"/>
      <c r="AL4" s="271"/>
      <c r="AM4" s="271"/>
      <c r="AN4" s="271"/>
      <c r="AO4" s="271"/>
      <c r="AP4" s="234"/>
      <c r="AQ4" s="234"/>
      <c r="AR4" s="233" t="s">
        <v>138</v>
      </c>
      <c r="AS4" s="233"/>
      <c r="AT4" s="233"/>
      <c r="AU4" s="271"/>
      <c r="AV4" s="271"/>
      <c r="AW4" s="271"/>
      <c r="AX4" s="271"/>
      <c r="AY4" s="271"/>
      <c r="AZ4" s="271"/>
      <c r="BA4" s="271"/>
      <c r="BB4" s="271"/>
      <c r="BC4" s="271"/>
      <c r="BD4" s="271"/>
      <c r="BE4" s="271"/>
      <c r="BF4" s="271"/>
      <c r="BG4" s="234"/>
    </row>
    <row r="5" spans="1:59"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35"/>
      <c r="AR5" s="233" t="s">
        <v>139</v>
      </c>
      <c r="AS5" s="233"/>
      <c r="AT5" s="233"/>
      <c r="AU5" s="235"/>
      <c r="AV5" s="235"/>
      <c r="AW5" s="235"/>
      <c r="AX5" s="235"/>
      <c r="AY5" s="235"/>
      <c r="AZ5" s="235"/>
      <c r="BA5" s="235"/>
      <c r="BB5" s="235"/>
      <c r="BC5" s="235"/>
      <c r="BD5" s="235"/>
      <c r="BE5" s="235"/>
      <c r="BF5" s="235"/>
      <c r="BG5" s="235"/>
    </row>
    <row r="6" spans="1:59" ht="15" customHeight="1" x14ac:dyDescent="0.4">
      <c r="A6" s="54" t="str">
        <f>IF(BusinessPlan!$B$6=1,AA6,AR6)</f>
        <v>Total Stunden</v>
      </c>
      <c r="B6" s="151">
        <v>7.5</v>
      </c>
      <c r="C6" s="139" t="s">
        <v>41</v>
      </c>
      <c r="D6" s="140">
        <f t="shared" ref="D6:O6" si="0">(D5*$B6)*D4</f>
        <v>300</v>
      </c>
      <c r="E6" s="140">
        <f t="shared" si="0"/>
        <v>300</v>
      </c>
      <c r="F6" s="140">
        <f t="shared" si="0"/>
        <v>517.5</v>
      </c>
      <c r="G6" s="140">
        <f t="shared" si="0"/>
        <v>540</v>
      </c>
      <c r="H6" s="140">
        <f t="shared" si="0"/>
        <v>750</v>
      </c>
      <c r="I6" s="140">
        <f t="shared" si="0"/>
        <v>1125</v>
      </c>
      <c r="J6" s="140">
        <f t="shared" si="0"/>
        <v>1050</v>
      </c>
      <c r="K6" s="140">
        <f t="shared" si="0"/>
        <v>1200</v>
      </c>
      <c r="L6" s="140">
        <f t="shared" si="0"/>
        <v>1687.5</v>
      </c>
      <c r="M6" s="140">
        <f t="shared" si="0"/>
        <v>1500</v>
      </c>
      <c r="N6" s="140">
        <f t="shared" si="0"/>
        <v>1650</v>
      </c>
      <c r="O6" s="140">
        <f t="shared" si="0"/>
        <v>1980</v>
      </c>
      <c r="P6" s="18">
        <f>SUM(D6:O6)</f>
        <v>12600</v>
      </c>
      <c r="Q6" s="64"/>
      <c r="AA6" s="233" t="s">
        <v>2</v>
      </c>
      <c r="AB6" s="234"/>
      <c r="AC6" s="236"/>
      <c r="AD6" s="237"/>
      <c r="AE6" s="237"/>
      <c r="AF6" s="237"/>
      <c r="AG6" s="237"/>
      <c r="AH6" s="237"/>
      <c r="AI6" s="237"/>
      <c r="AJ6" s="237"/>
      <c r="AK6" s="237"/>
      <c r="AL6" s="237"/>
      <c r="AM6" s="237"/>
      <c r="AN6" s="237"/>
      <c r="AO6" s="237"/>
      <c r="AP6" s="237"/>
      <c r="AQ6" s="237"/>
      <c r="AR6" s="233" t="s">
        <v>140</v>
      </c>
      <c r="AS6" s="234"/>
      <c r="AT6" s="236"/>
      <c r="AU6" s="237"/>
      <c r="AV6" s="237"/>
      <c r="AW6" s="237"/>
      <c r="AX6" s="237"/>
      <c r="AY6" s="237"/>
      <c r="AZ6" s="237"/>
      <c r="BA6" s="237"/>
      <c r="BB6" s="237"/>
      <c r="BC6" s="237"/>
      <c r="BD6" s="237"/>
      <c r="BE6" s="237"/>
      <c r="BF6" s="237"/>
      <c r="BG6" s="237"/>
    </row>
    <row r="7" spans="1:59"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37"/>
      <c r="AR7" s="233"/>
      <c r="AS7" s="233"/>
      <c r="AT7" s="233"/>
      <c r="AU7" s="237"/>
      <c r="AV7" s="237"/>
      <c r="AW7" s="237"/>
      <c r="AX7" s="237"/>
      <c r="AY7" s="237"/>
      <c r="AZ7" s="237"/>
      <c r="BA7" s="237"/>
      <c r="BB7" s="237"/>
      <c r="BC7" s="237"/>
      <c r="BD7" s="237"/>
      <c r="BE7" s="237"/>
      <c r="BF7" s="237"/>
      <c r="BG7" s="237"/>
    </row>
    <row r="8" spans="1:59" ht="15" customHeight="1" x14ac:dyDescent="0.4">
      <c r="A8" s="132" t="str">
        <f>IF(BusinessPlan!$B$6=1,AA8,AR8)</f>
        <v>Umsatz Temporär</v>
      </c>
      <c r="B8" s="151">
        <v>43</v>
      </c>
      <c r="C8" s="139" t="s">
        <v>42</v>
      </c>
      <c r="D8" s="140">
        <f t="shared" ref="D8:O8" si="1">D6*$B8</f>
        <v>12900</v>
      </c>
      <c r="E8" s="140">
        <f t="shared" si="1"/>
        <v>12900</v>
      </c>
      <c r="F8" s="140">
        <f t="shared" si="1"/>
        <v>22252.5</v>
      </c>
      <c r="G8" s="140">
        <f t="shared" si="1"/>
        <v>23220</v>
      </c>
      <c r="H8" s="140">
        <f t="shared" si="1"/>
        <v>32250</v>
      </c>
      <c r="I8" s="140">
        <f t="shared" si="1"/>
        <v>48375</v>
      </c>
      <c r="J8" s="140">
        <f t="shared" si="1"/>
        <v>45150</v>
      </c>
      <c r="K8" s="140">
        <f t="shared" si="1"/>
        <v>51600</v>
      </c>
      <c r="L8" s="140">
        <f t="shared" si="1"/>
        <v>72562.5</v>
      </c>
      <c r="M8" s="140">
        <f t="shared" si="1"/>
        <v>64500</v>
      </c>
      <c r="N8" s="140">
        <f t="shared" si="1"/>
        <v>70950</v>
      </c>
      <c r="O8" s="140">
        <f t="shared" si="1"/>
        <v>85140</v>
      </c>
      <c r="P8" s="18">
        <f>SUM(D8:O8)</f>
        <v>541800</v>
      </c>
      <c r="Q8" s="64"/>
      <c r="AA8" s="238" t="s">
        <v>3</v>
      </c>
      <c r="AB8" s="234"/>
      <c r="AC8" s="236"/>
      <c r="AD8" s="237"/>
      <c r="AE8" s="237"/>
      <c r="AF8" s="237"/>
      <c r="AG8" s="237"/>
      <c r="AH8" s="237"/>
      <c r="AI8" s="237"/>
      <c r="AJ8" s="237"/>
      <c r="AK8" s="237"/>
      <c r="AL8" s="237"/>
      <c r="AM8" s="237"/>
      <c r="AN8" s="237"/>
      <c r="AO8" s="237"/>
      <c r="AP8" s="237"/>
      <c r="AQ8" s="237"/>
      <c r="AR8" s="233" t="s">
        <v>141</v>
      </c>
      <c r="AS8" s="234"/>
      <c r="AT8" s="236"/>
      <c r="AU8" s="237"/>
      <c r="AV8" s="237"/>
      <c r="AW8" s="237"/>
      <c r="AX8" s="237"/>
      <c r="AY8" s="237"/>
      <c r="AZ8" s="237"/>
      <c r="BA8" s="237"/>
      <c r="BB8" s="237"/>
      <c r="BC8" s="237"/>
      <c r="BD8" s="237"/>
      <c r="BE8" s="237"/>
      <c r="BF8" s="237"/>
      <c r="BG8" s="237"/>
    </row>
    <row r="9" spans="1:59" ht="15" customHeight="1" x14ac:dyDescent="0.4">
      <c r="A9" s="54" t="str">
        <f>IF(BusinessPlan!$B$6=1,AA9,AR9)</f>
        <v>Umsatz Festvermittlungen</v>
      </c>
      <c r="B9" s="78"/>
      <c r="C9" s="45"/>
      <c r="D9" s="152">
        <v>1000</v>
      </c>
      <c r="E9" s="152">
        <v>1000</v>
      </c>
      <c r="F9" s="152">
        <v>1000</v>
      </c>
      <c r="G9" s="152">
        <v>1000</v>
      </c>
      <c r="H9" s="152">
        <v>1000</v>
      </c>
      <c r="I9" s="152">
        <v>1000</v>
      </c>
      <c r="J9" s="152">
        <v>1000</v>
      </c>
      <c r="K9" s="152">
        <v>1000</v>
      </c>
      <c r="L9" s="152">
        <v>1000</v>
      </c>
      <c r="M9" s="152">
        <v>1000</v>
      </c>
      <c r="N9" s="152">
        <v>1000</v>
      </c>
      <c r="O9" s="152">
        <v>1000</v>
      </c>
      <c r="P9" s="18">
        <f>SUM(D9:O9)</f>
        <v>12000</v>
      </c>
      <c r="Q9" s="64"/>
      <c r="AA9" s="233" t="s">
        <v>4</v>
      </c>
      <c r="AB9" s="233"/>
      <c r="AC9" s="233"/>
      <c r="AD9" s="237"/>
      <c r="AE9" s="237"/>
      <c r="AF9" s="237"/>
      <c r="AG9" s="237"/>
      <c r="AH9" s="237"/>
      <c r="AI9" s="237"/>
      <c r="AJ9" s="237"/>
      <c r="AK9" s="237"/>
      <c r="AL9" s="237"/>
      <c r="AM9" s="237"/>
      <c r="AN9" s="237"/>
      <c r="AO9" s="237"/>
      <c r="AP9" s="237"/>
      <c r="AQ9" s="237"/>
      <c r="AR9" s="233" t="s">
        <v>142</v>
      </c>
      <c r="AS9" s="233"/>
      <c r="AT9" s="233"/>
      <c r="AU9" s="237"/>
      <c r="AV9" s="237"/>
      <c r="AW9" s="237"/>
      <c r="AX9" s="237"/>
      <c r="AY9" s="237"/>
      <c r="AZ9" s="237"/>
      <c r="BA9" s="237"/>
      <c r="BB9" s="237"/>
      <c r="BC9" s="237"/>
      <c r="BD9" s="237"/>
      <c r="BE9" s="237"/>
      <c r="BF9" s="237"/>
      <c r="BG9" s="237"/>
    </row>
    <row r="10" spans="1:59" s="5" customFormat="1" ht="15" customHeight="1" x14ac:dyDescent="0.4">
      <c r="A10" s="55" t="str">
        <f>IF(BusinessPlan!$B$6=1,AA10,AR10)</f>
        <v>Total Umsatz (ohne MWSt)</v>
      </c>
      <c r="B10" s="153"/>
      <c r="C10" s="48"/>
      <c r="D10" s="34">
        <f t="shared" ref="D10:O10" si="2">D8+D9</f>
        <v>13900</v>
      </c>
      <c r="E10" s="34">
        <f t="shared" si="2"/>
        <v>13900</v>
      </c>
      <c r="F10" s="34">
        <f t="shared" si="2"/>
        <v>23252.5</v>
      </c>
      <c r="G10" s="34">
        <f t="shared" si="2"/>
        <v>24220</v>
      </c>
      <c r="H10" s="34">
        <f t="shared" si="2"/>
        <v>33250</v>
      </c>
      <c r="I10" s="34">
        <f t="shared" si="2"/>
        <v>49375</v>
      </c>
      <c r="J10" s="34">
        <f t="shared" si="2"/>
        <v>46150</v>
      </c>
      <c r="K10" s="34">
        <f t="shared" si="2"/>
        <v>52600</v>
      </c>
      <c r="L10" s="34">
        <f t="shared" si="2"/>
        <v>73562.5</v>
      </c>
      <c r="M10" s="34">
        <f t="shared" si="2"/>
        <v>65500</v>
      </c>
      <c r="N10" s="34">
        <f t="shared" si="2"/>
        <v>71950</v>
      </c>
      <c r="O10" s="34">
        <f t="shared" si="2"/>
        <v>86140</v>
      </c>
      <c r="P10" s="18">
        <f>SUM(D10:O10)</f>
        <v>553800</v>
      </c>
      <c r="Q10" s="80"/>
      <c r="AA10" s="233" t="s">
        <v>39</v>
      </c>
      <c r="AB10" s="233"/>
      <c r="AC10" s="233"/>
      <c r="AD10" s="237"/>
      <c r="AE10" s="237"/>
      <c r="AF10" s="237"/>
      <c r="AG10" s="237"/>
      <c r="AH10" s="237"/>
      <c r="AI10" s="237"/>
      <c r="AJ10" s="237"/>
      <c r="AK10" s="237"/>
      <c r="AL10" s="237"/>
      <c r="AM10" s="237"/>
      <c r="AN10" s="237"/>
      <c r="AO10" s="237"/>
      <c r="AP10" s="237"/>
      <c r="AQ10" s="237"/>
      <c r="AR10" s="233" t="s">
        <v>143</v>
      </c>
      <c r="AS10" s="233"/>
      <c r="AT10" s="233"/>
      <c r="AU10" s="237"/>
      <c r="AV10" s="237"/>
      <c r="AW10" s="237"/>
      <c r="AX10" s="237"/>
      <c r="AY10" s="237"/>
      <c r="AZ10" s="237"/>
      <c r="BA10" s="237"/>
      <c r="BB10" s="237"/>
      <c r="BC10" s="237"/>
      <c r="BD10" s="237"/>
      <c r="BE10" s="237"/>
      <c r="BF10" s="237"/>
      <c r="BG10" s="237"/>
    </row>
    <row r="11" spans="1:59" ht="15" customHeight="1" x14ac:dyDescent="0.4">
      <c r="A11" s="132" t="str">
        <f>IF(BusinessPlan!$B$6=1,AA11,AR11)</f>
        <v>Debitorenverluste</v>
      </c>
      <c r="B11" s="79">
        <v>5.0000000000000001E-3</v>
      </c>
      <c r="C11" s="143" t="s">
        <v>43</v>
      </c>
      <c r="D11" s="140">
        <f t="shared" ref="D11:O11" si="3">-(D10*$B11)</f>
        <v>-69.5</v>
      </c>
      <c r="E11" s="140">
        <f t="shared" si="3"/>
        <v>-69.5</v>
      </c>
      <c r="F11" s="140">
        <f t="shared" si="3"/>
        <v>-116.2625</v>
      </c>
      <c r="G11" s="140">
        <f t="shared" si="3"/>
        <v>-121.10000000000001</v>
      </c>
      <c r="H11" s="140">
        <f t="shared" si="3"/>
        <v>-166.25</v>
      </c>
      <c r="I11" s="140">
        <f t="shared" si="3"/>
        <v>-246.875</v>
      </c>
      <c r="J11" s="140">
        <f t="shared" si="3"/>
        <v>-230.75</v>
      </c>
      <c r="K11" s="140">
        <f t="shared" si="3"/>
        <v>-263</v>
      </c>
      <c r="L11" s="140">
        <f t="shared" si="3"/>
        <v>-367.8125</v>
      </c>
      <c r="M11" s="140">
        <f t="shared" si="3"/>
        <v>-327.5</v>
      </c>
      <c r="N11" s="140">
        <f t="shared" si="3"/>
        <v>-359.75</v>
      </c>
      <c r="O11" s="140">
        <f t="shared" si="3"/>
        <v>-430.7</v>
      </c>
      <c r="P11" s="18">
        <f>SUM(D11:O11)</f>
        <v>-2769</v>
      </c>
      <c r="Q11" s="64"/>
      <c r="AA11" s="238" t="s">
        <v>5</v>
      </c>
      <c r="AB11" s="272"/>
      <c r="AC11" s="239"/>
      <c r="AD11" s="237"/>
      <c r="AE11" s="237"/>
      <c r="AF11" s="237"/>
      <c r="AG11" s="237"/>
      <c r="AH11" s="237"/>
      <c r="AI11" s="237"/>
      <c r="AJ11" s="237"/>
      <c r="AK11" s="237"/>
      <c r="AL11" s="237"/>
      <c r="AM11" s="237"/>
      <c r="AN11" s="237"/>
      <c r="AO11" s="237"/>
      <c r="AP11" s="237"/>
      <c r="AQ11" s="237"/>
      <c r="AR11" s="238" t="s">
        <v>145</v>
      </c>
      <c r="AS11" s="272"/>
      <c r="AT11" s="239"/>
      <c r="AU11" s="237"/>
      <c r="AV11" s="237"/>
      <c r="AW11" s="237"/>
      <c r="AX11" s="237"/>
      <c r="AY11" s="237"/>
      <c r="AZ11" s="237"/>
      <c r="BA11" s="237"/>
      <c r="BB11" s="237"/>
      <c r="BC11" s="237"/>
      <c r="BD11" s="237"/>
      <c r="BE11" s="237"/>
      <c r="BF11" s="237"/>
      <c r="BG11" s="237"/>
    </row>
    <row r="12" spans="1:59" s="5" customFormat="1" ht="15" customHeight="1" x14ac:dyDescent="0.4">
      <c r="A12" s="55" t="str">
        <f>IF(BusinessPlan!$B$6=1,AA12,AR12)</f>
        <v>Umsatz netto (ohne MWSt)</v>
      </c>
      <c r="B12" s="153"/>
      <c r="C12" s="48"/>
      <c r="D12" s="39">
        <f t="shared" ref="D12:O12" si="4">SUM(D10:D11)</f>
        <v>13830.5</v>
      </c>
      <c r="E12" s="39">
        <f t="shared" si="4"/>
        <v>13830.5</v>
      </c>
      <c r="F12" s="39">
        <f t="shared" si="4"/>
        <v>23136.237499999999</v>
      </c>
      <c r="G12" s="39">
        <f t="shared" si="4"/>
        <v>24098.9</v>
      </c>
      <c r="H12" s="39">
        <f t="shared" si="4"/>
        <v>33083.75</v>
      </c>
      <c r="I12" s="39">
        <f t="shared" si="4"/>
        <v>49128.125</v>
      </c>
      <c r="J12" s="39">
        <f t="shared" si="4"/>
        <v>45919.25</v>
      </c>
      <c r="K12" s="39">
        <f t="shared" si="4"/>
        <v>52337</v>
      </c>
      <c r="L12" s="39">
        <f t="shared" si="4"/>
        <v>73194.6875</v>
      </c>
      <c r="M12" s="39">
        <f t="shared" si="4"/>
        <v>65172.5</v>
      </c>
      <c r="N12" s="39">
        <f t="shared" si="4"/>
        <v>71590.25</v>
      </c>
      <c r="O12" s="39">
        <f t="shared" si="4"/>
        <v>85709.3</v>
      </c>
      <c r="P12" s="18">
        <f>SUM(D12:O12)</f>
        <v>551031</v>
      </c>
      <c r="Q12" s="80"/>
      <c r="AA12" s="233" t="s">
        <v>62</v>
      </c>
      <c r="AB12" s="233"/>
      <c r="AC12" s="233"/>
      <c r="AD12" s="237"/>
      <c r="AE12" s="237"/>
      <c r="AF12" s="237"/>
      <c r="AG12" s="237"/>
      <c r="AH12" s="237"/>
      <c r="AI12" s="237"/>
      <c r="AJ12" s="237"/>
      <c r="AK12" s="237"/>
      <c r="AL12" s="237"/>
      <c r="AM12" s="237"/>
      <c r="AN12" s="237"/>
      <c r="AO12" s="237"/>
      <c r="AP12" s="237"/>
      <c r="AQ12" s="237"/>
      <c r="AR12" s="233" t="s">
        <v>144</v>
      </c>
      <c r="AS12" s="233"/>
      <c r="AT12" s="233"/>
      <c r="AU12" s="237"/>
      <c r="AV12" s="237"/>
      <c r="AW12" s="237"/>
      <c r="AX12" s="237"/>
      <c r="AY12" s="237"/>
      <c r="AZ12" s="237"/>
      <c r="BA12" s="237"/>
      <c r="BB12" s="237"/>
      <c r="BC12" s="237"/>
      <c r="BD12" s="237"/>
      <c r="BE12" s="237"/>
      <c r="BF12" s="237"/>
      <c r="BG12" s="237"/>
    </row>
    <row r="13" spans="1:59"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37"/>
      <c r="AR13" s="233"/>
      <c r="AS13" s="233"/>
      <c r="AT13" s="233"/>
      <c r="AU13" s="237"/>
      <c r="AV13" s="237"/>
      <c r="AW13" s="237"/>
      <c r="AX13" s="237"/>
      <c r="AY13" s="237"/>
      <c r="AZ13" s="237"/>
      <c r="BA13" s="237"/>
      <c r="BB13" s="237"/>
      <c r="BC13" s="237"/>
      <c r="BD13" s="237"/>
      <c r="BE13" s="237"/>
      <c r="BF13" s="237"/>
      <c r="BG13" s="237"/>
    </row>
    <row r="14" spans="1:59" ht="15" customHeight="1" x14ac:dyDescent="0.4">
      <c r="A14" s="132" t="str">
        <f>IF(BusinessPlan!$B$6=1,AA14,AR14)</f>
        <v>Lohnkosten temporär brutto</v>
      </c>
      <c r="B14" s="154">
        <v>29</v>
      </c>
      <c r="C14" s="144" t="s">
        <v>44</v>
      </c>
      <c r="D14" s="140">
        <f t="shared" ref="D14:O14" si="5">D6*$B14</f>
        <v>8700</v>
      </c>
      <c r="E14" s="140">
        <f t="shared" si="5"/>
        <v>8700</v>
      </c>
      <c r="F14" s="140">
        <f t="shared" si="5"/>
        <v>15007.5</v>
      </c>
      <c r="G14" s="140">
        <f t="shared" si="5"/>
        <v>15660</v>
      </c>
      <c r="H14" s="140">
        <f t="shared" si="5"/>
        <v>21750</v>
      </c>
      <c r="I14" s="140">
        <f t="shared" si="5"/>
        <v>32625</v>
      </c>
      <c r="J14" s="140">
        <f t="shared" si="5"/>
        <v>30450</v>
      </c>
      <c r="K14" s="140">
        <f t="shared" si="5"/>
        <v>34800</v>
      </c>
      <c r="L14" s="140">
        <f t="shared" si="5"/>
        <v>48937.5</v>
      </c>
      <c r="M14" s="140">
        <f t="shared" si="5"/>
        <v>43500</v>
      </c>
      <c r="N14" s="140">
        <f t="shared" si="5"/>
        <v>47850</v>
      </c>
      <c r="O14" s="140">
        <f t="shared" si="5"/>
        <v>57420</v>
      </c>
      <c r="P14" s="18">
        <f>SUM(D14:O14)</f>
        <v>365400</v>
      </c>
      <c r="Q14" s="64"/>
      <c r="AA14" s="238" t="s">
        <v>94</v>
      </c>
      <c r="AB14" s="273"/>
      <c r="AC14" s="240"/>
      <c r="AD14" s="237"/>
      <c r="AE14" s="237"/>
      <c r="AF14" s="237"/>
      <c r="AG14" s="237"/>
      <c r="AH14" s="237"/>
      <c r="AI14" s="237"/>
      <c r="AJ14" s="237"/>
      <c r="AK14" s="237"/>
      <c r="AL14" s="237"/>
      <c r="AM14" s="237"/>
      <c r="AN14" s="237"/>
      <c r="AO14" s="237"/>
      <c r="AP14" s="237"/>
      <c r="AQ14" s="237"/>
      <c r="AR14" s="233" t="s">
        <v>146</v>
      </c>
      <c r="AS14" s="273"/>
      <c r="AT14" s="240"/>
      <c r="AU14" s="237"/>
      <c r="AV14" s="237"/>
      <c r="AW14" s="237"/>
      <c r="AX14" s="237"/>
      <c r="AY14" s="237"/>
      <c r="AZ14" s="237"/>
      <c r="BA14" s="237"/>
      <c r="BB14" s="237"/>
      <c r="BC14" s="237"/>
      <c r="BD14" s="237"/>
      <c r="BE14" s="237"/>
      <c r="BF14" s="237"/>
      <c r="BG14" s="237"/>
    </row>
    <row r="15" spans="1:59" ht="15" customHeight="1" x14ac:dyDescent="0.4">
      <c r="A15" s="132" t="str">
        <f>IF(BusinessPlan!$B$6=1,AA15,AR15)</f>
        <v>Sozialleistungen (AG Anteil)</v>
      </c>
      <c r="B15" s="79">
        <v>0.12</v>
      </c>
      <c r="C15" s="143" t="s">
        <v>45</v>
      </c>
      <c r="D15" s="140">
        <f t="shared" ref="D15:O15" si="6">D14*$B15</f>
        <v>1044</v>
      </c>
      <c r="E15" s="140">
        <f t="shared" si="6"/>
        <v>1044</v>
      </c>
      <c r="F15" s="140">
        <f t="shared" si="6"/>
        <v>1800.8999999999999</v>
      </c>
      <c r="G15" s="140">
        <f t="shared" si="6"/>
        <v>1879.1999999999998</v>
      </c>
      <c r="H15" s="140">
        <f t="shared" si="6"/>
        <v>2610</v>
      </c>
      <c r="I15" s="140">
        <f t="shared" si="6"/>
        <v>3915</v>
      </c>
      <c r="J15" s="140">
        <f t="shared" si="6"/>
        <v>3654</v>
      </c>
      <c r="K15" s="140">
        <f t="shared" si="6"/>
        <v>4176</v>
      </c>
      <c r="L15" s="140">
        <f t="shared" si="6"/>
        <v>5872.5</v>
      </c>
      <c r="M15" s="140">
        <f t="shared" si="6"/>
        <v>5220</v>
      </c>
      <c r="N15" s="140">
        <f t="shared" si="6"/>
        <v>5742</v>
      </c>
      <c r="O15" s="140">
        <f t="shared" si="6"/>
        <v>6890.4</v>
      </c>
      <c r="P15" s="18">
        <f>SUM(D15:O15)</f>
        <v>43848</v>
      </c>
      <c r="Q15" s="64"/>
      <c r="AA15" s="238" t="s">
        <v>112</v>
      </c>
      <c r="AB15" s="272"/>
      <c r="AC15" s="239"/>
      <c r="AD15" s="237"/>
      <c r="AE15" s="237"/>
      <c r="AF15" s="237"/>
      <c r="AG15" s="237"/>
      <c r="AH15" s="237"/>
      <c r="AI15" s="237"/>
      <c r="AJ15" s="237"/>
      <c r="AK15" s="237"/>
      <c r="AL15" s="237"/>
      <c r="AM15" s="237"/>
      <c r="AN15" s="237"/>
      <c r="AO15" s="237"/>
      <c r="AP15" s="237"/>
      <c r="AQ15" s="237"/>
      <c r="AR15" s="233" t="s">
        <v>147</v>
      </c>
      <c r="AS15" s="272"/>
      <c r="AT15" s="239"/>
      <c r="AU15" s="237"/>
      <c r="AV15" s="237"/>
      <c r="AW15" s="237"/>
      <c r="AX15" s="237"/>
      <c r="AY15" s="237"/>
      <c r="AZ15" s="237"/>
      <c r="BA15" s="237"/>
      <c r="BB15" s="237"/>
      <c r="BC15" s="237"/>
      <c r="BD15" s="237"/>
      <c r="BE15" s="237"/>
      <c r="BF15" s="237"/>
      <c r="BG15" s="237"/>
    </row>
    <row r="16" spans="1:59" s="5" customFormat="1" ht="15.75" customHeight="1" x14ac:dyDescent="0.4">
      <c r="A16" s="56" t="str">
        <f>IF(BusinessPlan!$B$6=1,AA16,AR16)</f>
        <v>Total Lohnaufwand temporär</v>
      </c>
      <c r="B16" s="72"/>
      <c r="C16" s="50"/>
      <c r="D16" s="145">
        <f t="shared" ref="D16:O16" si="7">SUM(D14:D15)</f>
        <v>9744</v>
      </c>
      <c r="E16" s="145">
        <f t="shared" si="7"/>
        <v>9744</v>
      </c>
      <c r="F16" s="145">
        <f t="shared" si="7"/>
        <v>16808.400000000001</v>
      </c>
      <c r="G16" s="145">
        <f t="shared" si="7"/>
        <v>17539.2</v>
      </c>
      <c r="H16" s="145">
        <f t="shared" si="7"/>
        <v>24360</v>
      </c>
      <c r="I16" s="145">
        <f t="shared" si="7"/>
        <v>36540</v>
      </c>
      <c r="J16" s="145">
        <f t="shared" si="7"/>
        <v>34104</v>
      </c>
      <c r="K16" s="145">
        <f t="shared" si="7"/>
        <v>38976</v>
      </c>
      <c r="L16" s="145">
        <f t="shared" si="7"/>
        <v>54810</v>
      </c>
      <c r="M16" s="145">
        <f t="shared" si="7"/>
        <v>48720</v>
      </c>
      <c r="N16" s="145">
        <f t="shared" si="7"/>
        <v>53592</v>
      </c>
      <c r="O16" s="145">
        <f t="shared" si="7"/>
        <v>64310.400000000001</v>
      </c>
      <c r="P16" s="18">
        <f>SUM(D14:O15)</f>
        <v>409248.00000000006</v>
      </c>
      <c r="Q16" s="80"/>
      <c r="AA16" s="233" t="s">
        <v>61</v>
      </c>
      <c r="AB16" s="233"/>
      <c r="AC16" s="233"/>
      <c r="AD16" s="237"/>
      <c r="AE16" s="237"/>
      <c r="AF16" s="237"/>
      <c r="AG16" s="237"/>
      <c r="AH16" s="237"/>
      <c r="AI16" s="237"/>
      <c r="AJ16" s="237"/>
      <c r="AK16" s="237"/>
      <c r="AL16" s="237"/>
      <c r="AM16" s="237"/>
      <c r="AN16" s="237"/>
      <c r="AO16" s="237"/>
      <c r="AP16" s="237"/>
      <c r="AQ16" s="237"/>
      <c r="AR16" s="233" t="s">
        <v>148</v>
      </c>
      <c r="AS16" s="233"/>
      <c r="AT16" s="233"/>
      <c r="AU16" s="237"/>
      <c r="AV16" s="237"/>
      <c r="AW16" s="237"/>
      <c r="AX16" s="237"/>
      <c r="AY16" s="237"/>
      <c r="AZ16" s="237"/>
      <c r="BA16" s="237"/>
      <c r="BB16" s="237"/>
      <c r="BC16" s="237"/>
      <c r="BD16" s="237"/>
      <c r="BE16" s="237"/>
      <c r="BF16" s="237"/>
      <c r="BG16" s="237"/>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37"/>
      <c r="AR17" s="233"/>
      <c r="AS17" s="233"/>
      <c r="AT17" s="233"/>
      <c r="AU17" s="237"/>
      <c r="AV17" s="237"/>
      <c r="AW17" s="237"/>
      <c r="AX17" s="237"/>
      <c r="AY17" s="237"/>
      <c r="AZ17" s="237"/>
      <c r="BA17" s="237"/>
      <c r="BB17" s="237"/>
      <c r="BC17" s="237"/>
      <c r="BD17" s="237"/>
      <c r="BE17" s="237"/>
      <c r="BF17" s="237"/>
      <c r="BG17" s="237"/>
    </row>
    <row r="18" spans="1:60" s="5" customFormat="1" ht="15" customHeight="1" x14ac:dyDescent="0.4">
      <c r="A18" s="57" t="str">
        <f>IF(BusinessPlan!$B$6=1,AA18,AR18)</f>
        <v>Bruttogewinn</v>
      </c>
      <c r="B18" s="73"/>
      <c r="C18" s="51"/>
      <c r="D18" s="146">
        <f t="shared" ref="D18:O18" si="8">D12-D16</f>
        <v>4086.5</v>
      </c>
      <c r="E18" s="146">
        <f t="shared" si="8"/>
        <v>4086.5</v>
      </c>
      <c r="F18" s="146">
        <f t="shared" si="8"/>
        <v>6327.8374999999978</v>
      </c>
      <c r="G18" s="146">
        <f t="shared" si="8"/>
        <v>6559.7000000000007</v>
      </c>
      <c r="H18" s="146">
        <f t="shared" si="8"/>
        <v>8723.75</v>
      </c>
      <c r="I18" s="146">
        <f t="shared" si="8"/>
        <v>12588.125</v>
      </c>
      <c r="J18" s="146">
        <f t="shared" si="8"/>
        <v>11815.25</v>
      </c>
      <c r="K18" s="146">
        <f t="shared" si="8"/>
        <v>13361</v>
      </c>
      <c r="L18" s="146">
        <f t="shared" si="8"/>
        <v>18384.6875</v>
      </c>
      <c r="M18" s="146">
        <f t="shared" si="8"/>
        <v>16452.5</v>
      </c>
      <c r="N18" s="146">
        <f t="shared" si="8"/>
        <v>17998.25</v>
      </c>
      <c r="O18" s="146">
        <f t="shared" si="8"/>
        <v>21398.9</v>
      </c>
      <c r="P18" s="18">
        <f>SUM(D18:O18)</f>
        <v>141783</v>
      </c>
      <c r="Q18" s="80"/>
      <c r="AA18" s="233" t="s">
        <v>6</v>
      </c>
      <c r="AB18" s="233"/>
      <c r="AC18" s="233"/>
      <c r="AD18" s="237"/>
      <c r="AE18" s="237"/>
      <c r="AF18" s="237"/>
      <c r="AG18" s="237"/>
      <c r="AH18" s="237"/>
      <c r="AI18" s="237"/>
      <c r="AJ18" s="237"/>
      <c r="AK18" s="237"/>
      <c r="AL18" s="237"/>
      <c r="AM18" s="237"/>
      <c r="AN18" s="237"/>
      <c r="AO18" s="237"/>
      <c r="AP18" s="237"/>
      <c r="AQ18" s="237"/>
      <c r="AR18" s="233" t="s">
        <v>149</v>
      </c>
      <c r="AS18" s="233"/>
      <c r="AT18" s="233"/>
      <c r="AU18" s="237"/>
      <c r="AV18" s="237"/>
      <c r="AW18" s="237"/>
      <c r="AX18" s="237"/>
      <c r="AY18" s="237"/>
      <c r="AZ18" s="237"/>
      <c r="BA18" s="237"/>
      <c r="BB18" s="237"/>
      <c r="BC18" s="237"/>
      <c r="BD18" s="237"/>
      <c r="BE18" s="237"/>
      <c r="BF18" s="237"/>
      <c r="BG18" s="237"/>
    </row>
    <row r="19" spans="1:60" s="5" customFormat="1" ht="15" customHeight="1" x14ac:dyDescent="0.4">
      <c r="A19" s="133" t="str">
        <f>IF(BusinessPlan!$B$6=1,AA19,AR19)</f>
        <v>Umsatz Marge temporär in %</v>
      </c>
      <c r="B19" s="74"/>
      <c r="C19" s="147" t="s">
        <v>50</v>
      </c>
      <c r="D19" s="20">
        <f t="shared" ref="D19:P19" si="9">(D8-D16)/D8</f>
        <v>0.24465116279069768</v>
      </c>
      <c r="E19" s="20">
        <f t="shared" si="9"/>
        <v>0.24465116279069768</v>
      </c>
      <c r="F19" s="20">
        <f t="shared" si="9"/>
        <v>0.2446511627906976</v>
      </c>
      <c r="G19" s="20">
        <f t="shared" si="9"/>
        <v>0.24465116279069765</v>
      </c>
      <c r="H19" s="20">
        <f t="shared" si="9"/>
        <v>0.24465116279069768</v>
      </c>
      <c r="I19" s="20">
        <f t="shared" si="9"/>
        <v>0.24465116279069768</v>
      </c>
      <c r="J19" s="20">
        <f t="shared" si="9"/>
        <v>0.24465116279069768</v>
      </c>
      <c r="K19" s="20">
        <f t="shared" si="9"/>
        <v>0.24465116279069768</v>
      </c>
      <c r="L19" s="20">
        <f t="shared" si="9"/>
        <v>0.24465116279069768</v>
      </c>
      <c r="M19" s="20">
        <f t="shared" si="9"/>
        <v>0.24465116279069768</v>
      </c>
      <c r="N19" s="20">
        <f t="shared" si="9"/>
        <v>0.24465116279069768</v>
      </c>
      <c r="O19" s="20">
        <f t="shared" si="9"/>
        <v>0.24465116279069765</v>
      </c>
      <c r="P19" s="20">
        <f t="shared" si="9"/>
        <v>0.24465116279069757</v>
      </c>
      <c r="Q19" s="80"/>
      <c r="AA19" s="233" t="s">
        <v>63</v>
      </c>
      <c r="AB19" s="233"/>
      <c r="AC19" s="241"/>
      <c r="AD19" s="248"/>
      <c r="AE19" s="248"/>
      <c r="AF19" s="248"/>
      <c r="AG19" s="248"/>
      <c r="AH19" s="248"/>
      <c r="AI19" s="248"/>
      <c r="AJ19" s="248"/>
      <c r="AK19" s="248"/>
      <c r="AL19" s="248"/>
      <c r="AM19" s="248"/>
      <c r="AN19" s="248"/>
      <c r="AO19" s="248"/>
      <c r="AP19" s="248"/>
      <c r="AQ19" s="248"/>
      <c r="AR19" s="233" t="s">
        <v>150</v>
      </c>
      <c r="AS19" s="233"/>
      <c r="AT19" s="241"/>
      <c r="AU19" s="248"/>
      <c r="AV19" s="248"/>
      <c r="AW19" s="248"/>
      <c r="AX19" s="248"/>
      <c r="AY19" s="248"/>
      <c r="AZ19" s="248"/>
      <c r="BA19" s="248"/>
      <c r="BB19" s="248"/>
      <c r="BC19" s="248"/>
      <c r="BD19" s="248"/>
      <c r="BE19" s="248"/>
      <c r="BF19" s="248"/>
      <c r="BG19" s="248"/>
    </row>
    <row r="20" spans="1:60" s="6" customFormat="1" ht="15" customHeight="1" x14ac:dyDescent="0.4">
      <c r="A20" s="58" t="str">
        <f>IF(BusinessPlan!$B$6=1,AA20,AR20)</f>
        <v>Bruttogewinn Marge in %</v>
      </c>
      <c r="B20" s="75"/>
      <c r="C20" s="148" t="s">
        <v>51</v>
      </c>
      <c r="D20" s="21">
        <f t="shared" ref="D20:P20" si="10">D18/D12</f>
        <v>0.29547015653808612</v>
      </c>
      <c r="E20" s="21">
        <f t="shared" si="10"/>
        <v>0.29547015653808612</v>
      </c>
      <c r="F20" s="21">
        <f t="shared" si="10"/>
        <v>0.27350330839230008</v>
      </c>
      <c r="G20" s="21">
        <f t="shared" si="10"/>
        <v>0.27219914601911294</v>
      </c>
      <c r="H20" s="21">
        <f t="shared" si="10"/>
        <v>0.26368685532927799</v>
      </c>
      <c r="I20" s="21">
        <f t="shared" si="10"/>
        <v>0.2562305196870428</v>
      </c>
      <c r="J20" s="21">
        <f t="shared" si="10"/>
        <v>0.25730494291609729</v>
      </c>
      <c r="K20" s="21">
        <f t="shared" si="10"/>
        <v>0.25528784607447885</v>
      </c>
      <c r="L20" s="21">
        <f t="shared" si="10"/>
        <v>0.25117516213181457</v>
      </c>
      <c r="M20" s="21">
        <f t="shared" si="10"/>
        <v>0.25244543327323643</v>
      </c>
      <c r="N20" s="21">
        <f t="shared" si="10"/>
        <v>0.25140644151962033</v>
      </c>
      <c r="O20" s="21">
        <f t="shared" si="10"/>
        <v>0.24966835570935711</v>
      </c>
      <c r="P20" s="21">
        <f t="shared" si="10"/>
        <v>0.25730494291609729</v>
      </c>
      <c r="Q20" s="82"/>
      <c r="AA20" s="233" t="s">
        <v>64</v>
      </c>
      <c r="AB20" s="233"/>
      <c r="AC20" s="241"/>
      <c r="AD20" s="249"/>
      <c r="AE20" s="249"/>
      <c r="AF20" s="249"/>
      <c r="AG20" s="249"/>
      <c r="AH20" s="249"/>
      <c r="AI20" s="249"/>
      <c r="AJ20" s="249"/>
      <c r="AK20" s="249"/>
      <c r="AL20" s="249"/>
      <c r="AM20" s="249"/>
      <c r="AN20" s="249"/>
      <c r="AO20" s="249"/>
      <c r="AP20" s="249"/>
      <c r="AQ20" s="249"/>
      <c r="AR20" s="233" t="s">
        <v>151</v>
      </c>
      <c r="AS20" s="233"/>
      <c r="AT20" s="241"/>
      <c r="AU20" s="249"/>
      <c r="AV20" s="249"/>
      <c r="AW20" s="249"/>
      <c r="AX20" s="249"/>
      <c r="AY20" s="249"/>
      <c r="AZ20" s="249"/>
      <c r="BA20" s="249"/>
      <c r="BB20" s="249"/>
      <c r="BC20" s="249"/>
      <c r="BD20" s="249"/>
      <c r="BE20" s="249"/>
      <c r="BF20" s="249"/>
      <c r="BG20" s="249"/>
      <c r="BH20" s="3"/>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Q24" s="64"/>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O25" s="111"/>
      <c r="P25" s="111"/>
      <c r="AA25" s="242" t="s">
        <v>49</v>
      </c>
      <c r="AB25" s="243"/>
      <c r="AC25" s="243"/>
      <c r="AD25" s="244"/>
      <c r="AE25" s="244"/>
      <c r="AF25" s="244"/>
      <c r="AG25" s="244"/>
      <c r="AH25" s="244"/>
      <c r="AI25" s="244"/>
      <c r="AJ25" s="244"/>
      <c r="AK25" s="244"/>
      <c r="AL25" s="244"/>
      <c r="AM25" s="244"/>
      <c r="AN25" s="244"/>
      <c r="AO25" s="244"/>
      <c r="AP25" s="244"/>
      <c r="AQ25" s="229"/>
      <c r="AR25" s="242" t="s">
        <v>155</v>
      </c>
      <c r="AS25" s="244"/>
      <c r="AT25" s="244"/>
      <c r="AU25" s="244"/>
      <c r="AV25" s="244"/>
      <c r="AW25" s="244"/>
      <c r="AX25" s="244"/>
      <c r="AY25" s="244"/>
      <c r="AZ25" s="244"/>
      <c r="BA25" s="244"/>
      <c r="BB25" s="244"/>
      <c r="BC25" s="244"/>
      <c r="BD25" s="244"/>
      <c r="BE25" s="244"/>
      <c r="BF25" s="244"/>
      <c r="BG25" s="244"/>
    </row>
    <row r="26" spans="1:60" s="1" customFormat="1" ht="15" customHeight="1" x14ac:dyDescent="0.4">
      <c r="A26" s="7"/>
      <c r="B26" s="7"/>
      <c r="C26" s="7"/>
      <c r="P26" s="2"/>
      <c r="AQ26" s="228"/>
    </row>
    <row r="27" spans="1:60" s="1" customFormat="1" ht="15" customHeight="1" x14ac:dyDescent="0.4">
      <c r="A27" s="7"/>
      <c r="B27" s="7"/>
      <c r="C27" s="7"/>
      <c r="P27" s="2"/>
      <c r="AQ27" s="228"/>
    </row>
    <row r="28" spans="1:60" s="1" customFormat="1" ht="15" customHeight="1" x14ac:dyDescent="0.4">
      <c r="A28" s="7"/>
      <c r="B28" s="7"/>
      <c r="C28" s="7"/>
      <c r="P28" s="2"/>
      <c r="AQ28" s="228"/>
    </row>
    <row r="29" spans="1:60" s="1" customFormat="1" ht="15" customHeight="1" x14ac:dyDescent="0.4">
      <c r="A29" s="7"/>
      <c r="B29" s="7"/>
      <c r="C29" s="7"/>
      <c r="P29" s="2"/>
      <c r="AQ29" s="228"/>
    </row>
    <row r="30" spans="1:60" s="1" customFormat="1" ht="15" customHeight="1" x14ac:dyDescent="0.4">
      <c r="A30" s="7"/>
      <c r="B30" s="7"/>
      <c r="C30" s="7"/>
      <c r="P30" s="2"/>
      <c r="AQ30" s="228"/>
    </row>
    <row r="31" spans="1:60" s="1" customFormat="1" ht="15" customHeight="1" x14ac:dyDescent="0.4">
      <c r="A31" s="7"/>
      <c r="B31" s="7"/>
      <c r="C31" s="7"/>
      <c r="P31" s="2"/>
      <c r="AQ31" s="228"/>
    </row>
    <row r="32" spans="1:60" s="1" customFormat="1" ht="15" customHeight="1" x14ac:dyDescent="0.4">
      <c r="A32" s="7"/>
      <c r="B32" s="7"/>
      <c r="C32" s="7"/>
      <c r="P32" s="2"/>
      <c r="AQ32" s="228"/>
    </row>
    <row r="33" spans="1:43" s="1" customFormat="1" ht="15" customHeight="1" x14ac:dyDescent="0.4">
      <c r="A33" s="7"/>
      <c r="B33" s="7"/>
      <c r="C33" s="7"/>
      <c r="P33" s="2"/>
      <c r="AQ33" s="228"/>
    </row>
    <row r="34" spans="1:43" s="1" customFormat="1" ht="15" customHeight="1" x14ac:dyDescent="0.4">
      <c r="A34" s="7"/>
      <c r="B34" s="7"/>
      <c r="C34" s="7"/>
      <c r="P34" s="2"/>
      <c r="AQ34" s="228"/>
    </row>
    <row r="35" spans="1:43" s="1" customFormat="1" ht="15" customHeight="1" x14ac:dyDescent="0.4">
      <c r="A35" s="7"/>
      <c r="B35" s="7"/>
      <c r="C35" s="7"/>
      <c r="P35" s="2"/>
      <c r="AQ35" s="228"/>
    </row>
    <row r="36" spans="1:43" s="1" customFormat="1" ht="15" customHeight="1" x14ac:dyDescent="0.4">
      <c r="A36" s="7"/>
      <c r="B36" s="7"/>
      <c r="C36" s="7"/>
      <c r="P36" s="2"/>
      <c r="AQ36" s="228"/>
    </row>
    <row r="37" spans="1:43" s="1" customFormat="1" ht="15" customHeight="1" x14ac:dyDescent="0.4">
      <c r="A37" s="7"/>
      <c r="B37" s="7"/>
      <c r="C37" s="7"/>
      <c r="P37" s="2"/>
      <c r="AQ37" s="228"/>
    </row>
    <row r="38" spans="1:43" s="1" customFormat="1" ht="15" customHeight="1" x14ac:dyDescent="0.4">
      <c r="A38" s="7"/>
      <c r="B38" s="7"/>
      <c r="C38" s="7"/>
      <c r="P38" s="2"/>
      <c r="AQ38" s="228"/>
    </row>
    <row r="39" spans="1:43" s="1" customFormat="1" ht="15" customHeight="1" x14ac:dyDescent="0.4">
      <c r="A39" s="7"/>
      <c r="B39" s="7"/>
      <c r="C39" s="7"/>
      <c r="P39" s="2"/>
      <c r="AQ39" s="228"/>
    </row>
    <row r="40" spans="1:43" s="1" customFormat="1" ht="15" customHeight="1" x14ac:dyDescent="0.4">
      <c r="A40" s="7"/>
      <c r="B40" s="7"/>
      <c r="C40" s="7"/>
      <c r="P40" s="2"/>
      <c r="AQ40" s="228"/>
    </row>
    <row r="41" spans="1:43" s="1" customFormat="1" ht="15" customHeight="1" x14ac:dyDescent="0.4">
      <c r="A41" s="7"/>
      <c r="B41" s="7"/>
      <c r="C41" s="7"/>
      <c r="P41" s="2"/>
      <c r="AQ41" s="228"/>
    </row>
    <row r="42" spans="1:43" s="1" customFormat="1" ht="15" customHeight="1" x14ac:dyDescent="0.4">
      <c r="A42" s="7"/>
      <c r="B42" s="7"/>
      <c r="C42" s="7"/>
      <c r="P42" s="2"/>
      <c r="AQ42" s="228"/>
    </row>
    <row r="43" spans="1:43" s="1" customFormat="1" ht="15" customHeight="1" x14ac:dyDescent="0.4">
      <c r="A43" s="7"/>
      <c r="B43" s="7"/>
      <c r="C43" s="7"/>
      <c r="P43" s="2"/>
      <c r="AQ43" s="228"/>
    </row>
    <row r="44" spans="1:43" s="1" customFormat="1" ht="15" customHeight="1" x14ac:dyDescent="0.4">
      <c r="A44" s="7"/>
      <c r="B44" s="7"/>
      <c r="C44" s="7"/>
      <c r="P44" s="2"/>
      <c r="AQ44" s="228"/>
    </row>
    <row r="45" spans="1:43" s="1" customFormat="1" ht="15" customHeight="1" x14ac:dyDescent="0.4">
      <c r="A45" s="7"/>
      <c r="B45" s="7"/>
      <c r="C45" s="7"/>
      <c r="P45" s="2"/>
      <c r="AQ45" s="228"/>
    </row>
    <row r="46" spans="1:43" s="1" customFormat="1" ht="15" customHeight="1" x14ac:dyDescent="0.4">
      <c r="A46" s="7"/>
      <c r="B46" s="7"/>
      <c r="C46" s="7"/>
      <c r="P46" s="2"/>
      <c r="AQ46" s="228"/>
    </row>
    <row r="47" spans="1:43" s="1" customFormat="1" ht="15" customHeight="1" x14ac:dyDescent="0.4">
      <c r="A47" s="7"/>
      <c r="B47" s="7"/>
      <c r="C47" s="7"/>
      <c r="P47" s="2"/>
      <c r="AQ47" s="228"/>
    </row>
    <row r="48" spans="1:43" s="1" customFormat="1" ht="15" customHeight="1" x14ac:dyDescent="0.4">
      <c r="A48" s="7"/>
      <c r="B48" s="7"/>
      <c r="C48" s="7"/>
      <c r="P48" s="2"/>
      <c r="AQ48" s="228"/>
    </row>
    <row r="49" spans="1:43" s="1" customFormat="1" ht="15" customHeight="1" x14ac:dyDescent="0.4">
      <c r="A49" s="7"/>
      <c r="B49" s="7"/>
      <c r="C49" s="7"/>
      <c r="P49" s="2"/>
      <c r="AQ49" s="228"/>
    </row>
    <row r="50" spans="1:43" s="1" customFormat="1" ht="15" customHeight="1" x14ac:dyDescent="0.4">
      <c r="A50" s="7"/>
      <c r="B50" s="7"/>
      <c r="C50" s="7"/>
      <c r="P50" s="2"/>
      <c r="AQ50" s="228"/>
    </row>
    <row r="51" spans="1:43" s="1" customFormat="1" ht="15" customHeight="1" x14ac:dyDescent="0.4">
      <c r="A51" s="7"/>
      <c r="B51" s="7"/>
      <c r="C51" s="7"/>
      <c r="P51" s="2"/>
      <c r="AQ51" s="228"/>
    </row>
    <row r="52" spans="1:43" s="1" customFormat="1" ht="15" customHeight="1" x14ac:dyDescent="0.4">
      <c r="A52" s="7"/>
      <c r="B52" s="7"/>
      <c r="C52" s="7"/>
      <c r="P52" s="2"/>
      <c r="AQ52" s="228"/>
    </row>
    <row r="53" spans="1:43" s="1" customFormat="1" ht="15" customHeight="1" x14ac:dyDescent="0.4">
      <c r="A53" s="7"/>
      <c r="B53" s="7"/>
      <c r="C53" s="7"/>
      <c r="P53" s="2"/>
      <c r="AQ53" s="228"/>
    </row>
    <row r="54" spans="1:43" s="1" customFormat="1" ht="15" customHeight="1" x14ac:dyDescent="0.4">
      <c r="A54" s="7"/>
      <c r="B54" s="7"/>
      <c r="C54" s="7"/>
      <c r="P54" s="2"/>
      <c r="AQ54" s="228"/>
    </row>
    <row r="55" spans="1:43" s="1" customFormat="1" ht="15" customHeight="1" x14ac:dyDescent="0.4">
      <c r="A55" s="7"/>
      <c r="B55" s="7"/>
      <c r="C55" s="7"/>
      <c r="P55" s="2"/>
      <c r="AQ55" s="228"/>
    </row>
    <row r="56" spans="1:43" s="1" customFormat="1" ht="15" customHeight="1" x14ac:dyDescent="0.4">
      <c r="A56" s="7"/>
      <c r="B56" s="7"/>
      <c r="C56" s="7"/>
      <c r="P56" s="2"/>
      <c r="AQ56" s="228"/>
    </row>
    <row r="57" spans="1:43" s="1" customFormat="1" ht="15" customHeight="1" x14ac:dyDescent="0.4">
      <c r="A57" s="7"/>
      <c r="B57" s="7"/>
      <c r="C57" s="7"/>
      <c r="P57" s="2"/>
      <c r="AQ57" s="228"/>
    </row>
    <row r="58" spans="1:43" s="1" customFormat="1" ht="15" customHeight="1" x14ac:dyDescent="0.4">
      <c r="A58" s="7"/>
      <c r="B58" s="7"/>
      <c r="C58" s="7"/>
      <c r="P58" s="2"/>
      <c r="AQ58" s="228"/>
    </row>
    <row r="59" spans="1:43" s="1" customFormat="1" ht="15" customHeight="1" x14ac:dyDescent="0.4">
      <c r="A59" s="7"/>
      <c r="B59" s="7"/>
      <c r="C59" s="7"/>
      <c r="P59" s="2"/>
      <c r="AQ59" s="228"/>
    </row>
    <row r="60" spans="1:43" s="1" customFormat="1" ht="15" customHeight="1" x14ac:dyDescent="0.4">
      <c r="A60" s="7"/>
      <c r="B60" s="7"/>
      <c r="C60" s="7"/>
      <c r="P60" s="2"/>
      <c r="AQ60" s="228"/>
    </row>
    <row r="61" spans="1:43" s="1" customFormat="1" ht="15" customHeight="1" x14ac:dyDescent="0.4">
      <c r="A61" s="7"/>
      <c r="B61" s="7"/>
      <c r="C61" s="7"/>
      <c r="P61" s="2"/>
      <c r="AQ61" s="228"/>
    </row>
    <row r="62" spans="1:43" s="1" customFormat="1" ht="15" customHeight="1" x14ac:dyDescent="0.4">
      <c r="A62" s="7"/>
      <c r="B62" s="7"/>
      <c r="C62" s="7"/>
      <c r="P62" s="2"/>
      <c r="AQ62" s="228"/>
    </row>
    <row r="63" spans="1:43" s="1" customFormat="1" ht="15" customHeight="1" x14ac:dyDescent="0.4">
      <c r="A63" s="7"/>
      <c r="B63" s="7"/>
      <c r="C63" s="7"/>
      <c r="P63" s="2"/>
      <c r="AQ63" s="228"/>
    </row>
    <row r="64" spans="1:43" s="1" customFormat="1" ht="15" customHeight="1" x14ac:dyDescent="0.4">
      <c r="A64" s="7"/>
      <c r="B64" s="7"/>
      <c r="C64" s="7"/>
      <c r="P64" s="2"/>
      <c r="AQ64" s="228"/>
    </row>
    <row r="65" spans="1:43" s="1" customFormat="1" ht="15" customHeight="1" x14ac:dyDescent="0.4">
      <c r="A65" s="7"/>
      <c r="B65" s="7"/>
      <c r="C65" s="7"/>
      <c r="P65" s="2"/>
      <c r="AQ65" s="228"/>
    </row>
    <row r="66" spans="1:43" s="1" customFormat="1" ht="15" customHeight="1" x14ac:dyDescent="0.4">
      <c r="A66" s="7"/>
      <c r="B66" s="7"/>
      <c r="C66" s="7"/>
      <c r="P66" s="2"/>
      <c r="AQ66" s="228"/>
    </row>
    <row r="67" spans="1:43" s="1" customFormat="1" ht="15" customHeight="1" x14ac:dyDescent="0.4">
      <c r="A67" s="7"/>
      <c r="B67" s="7"/>
      <c r="C67" s="7"/>
      <c r="P67" s="2"/>
      <c r="AQ67" s="228"/>
    </row>
    <row r="68" spans="1:43" s="1" customFormat="1" ht="15" customHeight="1" x14ac:dyDescent="0.4">
      <c r="A68" s="7"/>
      <c r="B68" s="7"/>
      <c r="C68" s="7"/>
      <c r="P68" s="2"/>
      <c r="AQ68" s="228"/>
    </row>
    <row r="69" spans="1:43" s="1" customFormat="1" ht="15" customHeight="1" x14ac:dyDescent="0.4">
      <c r="A69" s="7"/>
      <c r="B69" s="7"/>
      <c r="C69" s="7"/>
      <c r="P69" s="2"/>
      <c r="AQ69" s="228"/>
    </row>
    <row r="70" spans="1:43" s="1" customFormat="1" ht="15" customHeight="1" x14ac:dyDescent="0.4">
      <c r="A70" s="7"/>
      <c r="B70" s="7"/>
      <c r="C70" s="7"/>
      <c r="P70" s="2"/>
      <c r="AQ70" s="228"/>
    </row>
    <row r="71" spans="1:43" s="1" customFormat="1" ht="15" customHeight="1" x14ac:dyDescent="0.4">
      <c r="A71" s="7"/>
      <c r="B71" s="7"/>
      <c r="C71" s="7"/>
      <c r="P71" s="2"/>
      <c r="AQ71" s="228"/>
    </row>
    <row r="72" spans="1:43" s="1" customFormat="1" ht="15" customHeight="1" x14ac:dyDescent="0.4">
      <c r="A72" s="7"/>
      <c r="B72" s="7"/>
      <c r="C72" s="7"/>
      <c r="P72" s="2"/>
      <c r="AQ72" s="228"/>
    </row>
    <row r="73" spans="1:43" s="1" customFormat="1" ht="15" customHeight="1" x14ac:dyDescent="0.4">
      <c r="A73" s="7"/>
      <c r="B73" s="7"/>
      <c r="C73" s="7"/>
      <c r="P73" s="2"/>
      <c r="AQ73" s="228"/>
    </row>
    <row r="74" spans="1:43" s="1" customFormat="1" ht="15" customHeight="1" x14ac:dyDescent="0.4">
      <c r="A74" s="7"/>
      <c r="B74" s="7"/>
      <c r="C74" s="7"/>
      <c r="P74" s="2"/>
      <c r="AQ74" s="228"/>
    </row>
    <row r="75" spans="1:43" s="1" customFormat="1" ht="15" customHeight="1" x14ac:dyDescent="0.4">
      <c r="A75" s="7"/>
      <c r="B75" s="7"/>
      <c r="C75" s="7"/>
      <c r="P75" s="2"/>
      <c r="AQ75" s="228"/>
    </row>
    <row r="76" spans="1:43" s="1" customFormat="1" ht="15" customHeight="1" x14ac:dyDescent="0.4">
      <c r="A76" s="7"/>
      <c r="B76" s="7"/>
      <c r="C76" s="7"/>
      <c r="P76" s="2"/>
      <c r="AQ76" s="228"/>
    </row>
    <row r="77" spans="1:43" s="1" customFormat="1" ht="15" customHeight="1" x14ac:dyDescent="0.4">
      <c r="A77" s="7"/>
      <c r="B77" s="7"/>
      <c r="C77" s="7"/>
      <c r="P77" s="2"/>
      <c r="AQ77" s="228"/>
    </row>
    <row r="78" spans="1:43" s="1" customFormat="1" ht="15" customHeight="1" x14ac:dyDescent="0.4">
      <c r="A78" s="7"/>
      <c r="B78" s="7"/>
      <c r="C78" s="7"/>
      <c r="P78" s="2"/>
      <c r="AQ78" s="228"/>
    </row>
    <row r="79" spans="1:43" s="1" customFormat="1" ht="15" customHeight="1" x14ac:dyDescent="0.4">
      <c r="A79" s="7"/>
      <c r="B79" s="7"/>
      <c r="C79" s="7"/>
      <c r="P79" s="2"/>
      <c r="AQ79" s="228"/>
    </row>
    <row r="80" spans="1:43" s="1" customFormat="1" ht="15" customHeight="1" x14ac:dyDescent="0.4">
      <c r="A80" s="7"/>
      <c r="B80" s="7"/>
      <c r="C80" s="7"/>
      <c r="P80" s="2"/>
      <c r="AQ80" s="228"/>
    </row>
    <row r="81" spans="1:43" s="1" customFormat="1" ht="15" customHeight="1" x14ac:dyDescent="0.4">
      <c r="A81" s="7"/>
      <c r="B81" s="7"/>
      <c r="C81" s="7"/>
      <c r="P81" s="2"/>
      <c r="AQ81" s="228"/>
    </row>
    <row r="82" spans="1:43" s="1" customFormat="1" ht="15" customHeight="1" x14ac:dyDescent="0.4">
      <c r="A82" s="7"/>
      <c r="B82" s="7"/>
      <c r="C82" s="7"/>
      <c r="P82" s="2"/>
      <c r="AQ82" s="228"/>
    </row>
    <row r="83" spans="1:43" s="1" customFormat="1" ht="15" customHeight="1" x14ac:dyDescent="0.4">
      <c r="A83" s="7"/>
      <c r="B83" s="7"/>
      <c r="C83" s="7"/>
      <c r="P83" s="2"/>
      <c r="AQ83" s="228"/>
    </row>
    <row r="84" spans="1:43" s="1" customFormat="1" ht="15" customHeight="1" x14ac:dyDescent="0.4">
      <c r="A84" s="7"/>
      <c r="B84" s="7"/>
      <c r="C84" s="7"/>
      <c r="P84" s="2"/>
      <c r="AQ84" s="228"/>
    </row>
    <row r="85" spans="1:43" s="1" customFormat="1" ht="15" customHeight="1" x14ac:dyDescent="0.4">
      <c r="A85" s="7"/>
      <c r="B85" s="7"/>
      <c r="C85" s="7"/>
      <c r="P85" s="2"/>
      <c r="AQ85" s="228"/>
    </row>
    <row r="86" spans="1:43" s="1" customFormat="1" ht="15" customHeight="1" x14ac:dyDescent="0.4">
      <c r="A86" s="7"/>
      <c r="B86" s="7"/>
      <c r="C86" s="7"/>
      <c r="P86" s="2"/>
      <c r="AQ86" s="228"/>
    </row>
    <row r="87" spans="1:43" s="1" customFormat="1" ht="15" customHeight="1" x14ac:dyDescent="0.4">
      <c r="A87" s="7"/>
      <c r="B87" s="7"/>
      <c r="C87" s="7"/>
      <c r="P87" s="2"/>
      <c r="AQ87" s="228"/>
    </row>
    <row r="88" spans="1:43" s="1" customFormat="1" ht="15" customHeight="1" x14ac:dyDescent="0.4">
      <c r="A88" s="7"/>
      <c r="B88" s="7"/>
      <c r="C88" s="7"/>
      <c r="P88" s="2"/>
      <c r="AQ88" s="228"/>
    </row>
    <row r="89" spans="1:43" s="1" customFormat="1" ht="15" customHeight="1" x14ac:dyDescent="0.4">
      <c r="A89" s="7"/>
      <c r="B89" s="7"/>
      <c r="C89" s="7"/>
      <c r="P89" s="2"/>
      <c r="AQ89" s="228"/>
    </row>
    <row r="90" spans="1:43" s="1" customFormat="1" ht="15" customHeight="1" x14ac:dyDescent="0.4">
      <c r="A90" s="7"/>
      <c r="B90" s="7"/>
      <c r="C90" s="7"/>
      <c r="P90" s="2"/>
      <c r="AQ90" s="228"/>
    </row>
    <row r="91" spans="1:43" s="1" customFormat="1" ht="15" customHeight="1" x14ac:dyDescent="0.4">
      <c r="A91" s="7"/>
      <c r="B91" s="7"/>
      <c r="C91" s="7"/>
      <c r="P91" s="2"/>
      <c r="AQ91" s="228"/>
    </row>
    <row r="92" spans="1:43" s="1" customFormat="1" ht="15" customHeight="1" x14ac:dyDescent="0.4">
      <c r="A92" s="7"/>
      <c r="B92" s="7"/>
      <c r="C92" s="7"/>
      <c r="P92" s="2"/>
      <c r="AQ92" s="228"/>
    </row>
    <row r="93" spans="1:43" s="1" customFormat="1" ht="15" customHeight="1" x14ac:dyDescent="0.4">
      <c r="A93" s="7"/>
      <c r="B93" s="7"/>
      <c r="C93" s="7"/>
      <c r="P93" s="2"/>
      <c r="AQ93" s="228"/>
    </row>
    <row r="94" spans="1:43" s="1" customFormat="1" ht="15" customHeight="1" x14ac:dyDescent="0.4">
      <c r="A94" s="7"/>
      <c r="B94" s="7"/>
      <c r="C94" s="7"/>
      <c r="P94" s="2"/>
      <c r="AQ94" s="228"/>
    </row>
    <row r="95" spans="1:43" s="1" customFormat="1" ht="15" customHeight="1" x14ac:dyDescent="0.4">
      <c r="A95" s="7"/>
      <c r="B95" s="7"/>
      <c r="C95" s="7"/>
      <c r="P95" s="2"/>
      <c r="AQ95" s="228"/>
    </row>
    <row r="96" spans="1:43" s="1" customFormat="1" ht="15" customHeight="1" x14ac:dyDescent="0.4">
      <c r="A96" s="7"/>
      <c r="B96" s="7"/>
      <c r="C96" s="7"/>
      <c r="P96" s="2"/>
      <c r="AQ96" s="228"/>
    </row>
    <row r="97" spans="1:43" s="1" customFormat="1" ht="15" customHeight="1" x14ac:dyDescent="0.4">
      <c r="A97" s="7"/>
      <c r="B97" s="7"/>
      <c r="C97" s="7"/>
      <c r="P97" s="2"/>
      <c r="AQ97" s="228"/>
    </row>
    <row r="98" spans="1:43" s="1" customFormat="1" ht="15" customHeight="1" x14ac:dyDescent="0.4">
      <c r="A98" s="7"/>
      <c r="B98" s="7"/>
      <c r="C98" s="7"/>
      <c r="P98" s="2"/>
      <c r="AQ98" s="228"/>
    </row>
    <row r="99" spans="1:43" s="1" customFormat="1" ht="15" customHeight="1" x14ac:dyDescent="0.4">
      <c r="A99" s="7"/>
      <c r="B99" s="7"/>
      <c r="C99" s="7"/>
      <c r="P99" s="2"/>
      <c r="AQ99" s="228"/>
    </row>
    <row r="100" spans="1:43" s="1" customFormat="1" ht="15" customHeight="1" x14ac:dyDescent="0.4">
      <c r="A100" s="7"/>
      <c r="B100" s="7"/>
      <c r="C100" s="7"/>
      <c r="P100" s="2"/>
      <c r="AQ100" s="228"/>
    </row>
    <row r="101" spans="1:43" s="1" customFormat="1" ht="15" customHeight="1" x14ac:dyDescent="0.4">
      <c r="A101" s="7"/>
      <c r="B101" s="7"/>
      <c r="C101" s="7"/>
      <c r="P101" s="2"/>
      <c r="AQ101" s="228"/>
    </row>
    <row r="102" spans="1:43" s="1" customFormat="1" ht="15" customHeight="1" x14ac:dyDescent="0.4">
      <c r="A102" s="7"/>
      <c r="B102" s="7"/>
      <c r="C102" s="7"/>
      <c r="P102" s="2"/>
      <c r="AQ102" s="228"/>
    </row>
    <row r="103" spans="1:43" s="1" customFormat="1" ht="15" customHeight="1" x14ac:dyDescent="0.4">
      <c r="A103" s="7"/>
      <c r="B103" s="7"/>
      <c r="C103" s="7"/>
      <c r="P103" s="2"/>
      <c r="AQ103" s="228"/>
    </row>
    <row r="104" spans="1:43" s="1" customFormat="1" ht="15" customHeight="1" x14ac:dyDescent="0.4">
      <c r="A104" s="7"/>
      <c r="B104" s="7"/>
      <c r="C104" s="7"/>
      <c r="P104" s="2"/>
      <c r="AQ104" s="228"/>
    </row>
    <row r="105" spans="1:43" s="1" customFormat="1" ht="15" customHeight="1" x14ac:dyDescent="0.4">
      <c r="A105" s="7"/>
      <c r="B105" s="7"/>
      <c r="C105" s="7"/>
      <c r="P105" s="2"/>
      <c r="AQ105" s="228"/>
    </row>
    <row r="106" spans="1:43" s="1" customFormat="1" ht="15" customHeight="1" x14ac:dyDescent="0.4">
      <c r="A106" s="7"/>
      <c r="B106" s="7"/>
      <c r="C106" s="7"/>
      <c r="P106" s="2"/>
      <c r="AQ106" s="228"/>
    </row>
    <row r="107" spans="1:43" s="1" customFormat="1" ht="15" customHeight="1" x14ac:dyDescent="0.4">
      <c r="A107" s="7"/>
      <c r="B107" s="7"/>
      <c r="C107" s="7"/>
      <c r="P107" s="2"/>
      <c r="AQ107" s="228"/>
    </row>
    <row r="108" spans="1:43" s="1" customFormat="1" ht="15" customHeight="1" x14ac:dyDescent="0.4">
      <c r="A108" s="7"/>
      <c r="B108" s="7"/>
      <c r="C108" s="7"/>
      <c r="P108" s="2"/>
      <c r="AQ108" s="228"/>
    </row>
    <row r="109" spans="1:43" s="1" customFormat="1" ht="15" customHeight="1" x14ac:dyDescent="0.4">
      <c r="A109" s="7"/>
      <c r="B109" s="7"/>
      <c r="C109" s="7"/>
      <c r="P109" s="2"/>
      <c r="AQ109" s="228"/>
    </row>
    <row r="110" spans="1:43" s="1" customFormat="1" ht="15" customHeight="1" x14ac:dyDescent="0.4">
      <c r="A110" s="7"/>
      <c r="B110" s="7"/>
      <c r="C110" s="7"/>
      <c r="P110" s="2"/>
      <c r="AQ110" s="228"/>
    </row>
    <row r="111" spans="1:43" s="1" customFormat="1" ht="15" customHeight="1" x14ac:dyDescent="0.4">
      <c r="A111" s="7"/>
      <c r="B111" s="7"/>
      <c r="C111" s="7"/>
      <c r="P111" s="2"/>
      <c r="AQ111" s="228"/>
    </row>
    <row r="112" spans="1:43" s="1" customFormat="1" ht="15" customHeight="1" x14ac:dyDescent="0.4">
      <c r="A112" s="7"/>
      <c r="B112" s="7"/>
      <c r="C112" s="7"/>
      <c r="P112" s="2"/>
      <c r="AQ112" s="228"/>
    </row>
    <row r="113" spans="1:43" s="1" customFormat="1" ht="15" customHeight="1" x14ac:dyDescent="0.4">
      <c r="A113" s="7"/>
      <c r="B113" s="7"/>
      <c r="C113" s="7"/>
      <c r="P113" s="2"/>
      <c r="AQ113" s="228"/>
    </row>
    <row r="114" spans="1:43" s="1" customFormat="1" ht="15" customHeight="1" x14ac:dyDescent="0.4">
      <c r="A114" s="7"/>
      <c r="B114" s="7"/>
      <c r="C114" s="7"/>
      <c r="P114" s="2"/>
      <c r="AQ114" s="228"/>
    </row>
    <row r="115" spans="1:43" s="1" customFormat="1" ht="15" customHeight="1" x14ac:dyDescent="0.4">
      <c r="A115" s="7"/>
      <c r="B115" s="7"/>
      <c r="C115" s="7"/>
      <c r="P115" s="2"/>
      <c r="AQ115" s="228"/>
    </row>
    <row r="116" spans="1:43" s="1" customFormat="1" ht="15" customHeight="1" x14ac:dyDescent="0.4">
      <c r="A116" s="7"/>
      <c r="B116" s="7"/>
      <c r="C116" s="7"/>
      <c r="P116" s="2"/>
      <c r="AQ116" s="228"/>
    </row>
    <row r="117" spans="1:43" s="1" customFormat="1" ht="15" customHeight="1" x14ac:dyDescent="0.4">
      <c r="A117" s="7"/>
      <c r="B117" s="7"/>
      <c r="C117" s="7"/>
      <c r="P117" s="2"/>
      <c r="AQ117" s="228"/>
    </row>
    <row r="118" spans="1:43" s="1" customFormat="1" ht="15" customHeight="1" x14ac:dyDescent="0.4">
      <c r="A118" s="7"/>
      <c r="B118" s="7"/>
      <c r="C118" s="7"/>
      <c r="P118" s="2"/>
      <c r="AQ118" s="228"/>
    </row>
    <row r="119" spans="1:43" s="1" customFormat="1" ht="15" customHeight="1" x14ac:dyDescent="0.4">
      <c r="A119" s="7"/>
      <c r="B119" s="7"/>
      <c r="C119" s="7"/>
      <c r="P119" s="2"/>
      <c r="AQ119" s="228"/>
    </row>
    <row r="120" spans="1:43" s="1" customFormat="1" ht="15" customHeight="1" x14ac:dyDescent="0.4">
      <c r="A120" s="7"/>
      <c r="B120" s="7"/>
      <c r="C120" s="7"/>
      <c r="P120" s="2"/>
      <c r="AQ120" s="228"/>
    </row>
    <row r="121" spans="1:43" s="1" customFormat="1" ht="15" customHeight="1" x14ac:dyDescent="0.4">
      <c r="A121" s="7"/>
      <c r="B121" s="7"/>
      <c r="C121" s="7"/>
      <c r="P121" s="2"/>
      <c r="AQ121" s="228"/>
    </row>
    <row r="122" spans="1:43" s="1" customFormat="1" ht="15" customHeight="1" x14ac:dyDescent="0.4">
      <c r="A122" s="7"/>
      <c r="B122" s="7"/>
      <c r="C122" s="7"/>
      <c r="P122" s="2"/>
      <c r="AQ122" s="228"/>
    </row>
    <row r="123" spans="1:43" s="1" customFormat="1" ht="15" customHeight="1" x14ac:dyDescent="0.4">
      <c r="A123" s="7"/>
      <c r="B123" s="7"/>
      <c r="C123" s="7"/>
      <c r="P123" s="2"/>
      <c r="AQ123" s="228"/>
    </row>
    <row r="124" spans="1:43" s="1" customFormat="1" ht="15" customHeight="1" x14ac:dyDescent="0.4">
      <c r="A124" s="7"/>
      <c r="B124" s="7"/>
      <c r="C124" s="7"/>
      <c r="P124" s="2"/>
      <c r="AQ124" s="228"/>
    </row>
    <row r="125" spans="1:43" s="1" customFormat="1" ht="15" customHeight="1" x14ac:dyDescent="0.4">
      <c r="A125" s="7"/>
      <c r="B125" s="7"/>
      <c r="C125" s="7"/>
      <c r="P125" s="2"/>
      <c r="AQ125" s="228"/>
    </row>
    <row r="126" spans="1:43" s="1" customFormat="1" ht="15" customHeight="1" x14ac:dyDescent="0.4">
      <c r="A126" s="7"/>
      <c r="B126" s="7"/>
      <c r="C126" s="7"/>
      <c r="P126" s="2"/>
      <c r="AQ126" s="228"/>
    </row>
    <row r="127" spans="1:43" s="1" customFormat="1" ht="15" customHeight="1" x14ac:dyDescent="0.4">
      <c r="A127" s="7"/>
      <c r="B127" s="7"/>
      <c r="C127" s="7"/>
      <c r="P127" s="2"/>
      <c r="AQ127" s="228"/>
    </row>
    <row r="128" spans="1:43" s="1" customFormat="1" ht="15" customHeight="1" x14ac:dyDescent="0.4">
      <c r="A128" s="7"/>
      <c r="B128" s="7"/>
      <c r="C128" s="7"/>
      <c r="P128" s="2"/>
      <c r="AQ128" s="228"/>
    </row>
    <row r="129" spans="1:43" s="1" customFormat="1" ht="15" customHeight="1" x14ac:dyDescent="0.4">
      <c r="A129" s="7"/>
      <c r="B129" s="7"/>
      <c r="C129" s="7"/>
      <c r="P129" s="2"/>
      <c r="AQ129" s="228"/>
    </row>
    <row r="130" spans="1:43" s="1" customFormat="1" ht="15" customHeight="1" x14ac:dyDescent="0.4">
      <c r="A130" s="7"/>
      <c r="B130" s="7"/>
      <c r="C130" s="7"/>
      <c r="P130" s="2"/>
      <c r="AQ130" s="228"/>
    </row>
    <row r="131" spans="1:43" s="1" customFormat="1" ht="15" customHeight="1" x14ac:dyDescent="0.4">
      <c r="A131" s="7"/>
      <c r="B131" s="7"/>
      <c r="C131" s="7"/>
      <c r="P131" s="2"/>
      <c r="AQ131" s="228"/>
    </row>
    <row r="132" spans="1:43" s="1" customFormat="1" ht="15" customHeight="1" x14ac:dyDescent="0.4">
      <c r="A132" s="7"/>
      <c r="B132" s="7"/>
      <c r="C132" s="7"/>
      <c r="P132" s="2"/>
      <c r="AQ132" s="228"/>
    </row>
    <row r="133" spans="1:43" s="1" customFormat="1" ht="15" customHeight="1" x14ac:dyDescent="0.4">
      <c r="A133" s="7"/>
      <c r="B133" s="7"/>
      <c r="C133" s="7"/>
      <c r="P133" s="2"/>
      <c r="AQ133" s="228"/>
    </row>
    <row r="134" spans="1:43" s="1" customFormat="1" ht="15" customHeight="1" x14ac:dyDescent="0.4">
      <c r="A134" s="7"/>
      <c r="B134" s="7"/>
      <c r="C134" s="7"/>
      <c r="P134" s="2"/>
      <c r="AQ134" s="228"/>
    </row>
    <row r="135" spans="1:43" s="1" customFormat="1" ht="15" customHeight="1" x14ac:dyDescent="0.4">
      <c r="A135" s="7"/>
      <c r="B135" s="7"/>
      <c r="C135" s="7"/>
      <c r="P135" s="2"/>
      <c r="AQ135" s="228"/>
    </row>
    <row r="136" spans="1:43" s="1" customFormat="1" ht="15" customHeight="1" x14ac:dyDescent="0.4">
      <c r="A136" s="7"/>
      <c r="B136" s="7"/>
      <c r="C136" s="7"/>
      <c r="P136" s="2"/>
      <c r="AQ136" s="228"/>
    </row>
    <row r="137" spans="1:43" s="1" customFormat="1" ht="15" customHeight="1" x14ac:dyDescent="0.4">
      <c r="A137" s="7"/>
      <c r="B137" s="7"/>
      <c r="C137" s="7"/>
      <c r="P137" s="2"/>
      <c r="AQ137" s="228"/>
    </row>
    <row r="138" spans="1:43" s="1" customFormat="1" ht="15" customHeight="1" x14ac:dyDescent="0.4">
      <c r="A138" s="7"/>
      <c r="B138" s="7"/>
      <c r="C138" s="7"/>
      <c r="P138" s="2"/>
      <c r="AQ138" s="228"/>
    </row>
    <row r="139" spans="1:43" s="1" customFormat="1" ht="15" customHeight="1" x14ac:dyDescent="0.4">
      <c r="A139" s="7"/>
      <c r="B139" s="7"/>
      <c r="C139" s="7"/>
      <c r="P139" s="2"/>
      <c r="AQ139" s="228"/>
    </row>
    <row r="140" spans="1:43" s="1" customFormat="1" ht="15" customHeight="1" x14ac:dyDescent="0.4">
      <c r="A140" s="7"/>
      <c r="B140" s="7"/>
      <c r="C140" s="7"/>
      <c r="P140" s="2"/>
      <c r="AQ140" s="228"/>
    </row>
    <row r="141" spans="1:43" s="1" customFormat="1" ht="15" customHeight="1" x14ac:dyDescent="0.4">
      <c r="A141" s="7"/>
      <c r="B141" s="7"/>
      <c r="C141" s="7"/>
      <c r="P141" s="2"/>
      <c r="AQ141" s="228"/>
    </row>
    <row r="142" spans="1:43" s="1" customFormat="1" ht="15" customHeight="1" x14ac:dyDescent="0.4">
      <c r="A142" s="7"/>
      <c r="B142" s="7"/>
      <c r="C142" s="7"/>
      <c r="P142" s="2"/>
      <c r="AQ142" s="228"/>
    </row>
    <row r="143" spans="1:43" s="1" customFormat="1" ht="15" customHeight="1" x14ac:dyDescent="0.4">
      <c r="A143" s="7"/>
      <c r="B143" s="7"/>
      <c r="C143" s="7"/>
      <c r="P143" s="2"/>
      <c r="AQ143" s="228"/>
    </row>
    <row r="144" spans="1:43" s="1" customFormat="1" ht="15" customHeight="1" x14ac:dyDescent="0.4">
      <c r="A144" s="7"/>
      <c r="B144" s="7"/>
      <c r="C144" s="7"/>
      <c r="P144" s="2"/>
      <c r="AQ144" s="228"/>
    </row>
    <row r="145" spans="1:43" s="1" customFormat="1" ht="15" customHeight="1" x14ac:dyDescent="0.4">
      <c r="A145" s="7"/>
      <c r="B145" s="7"/>
      <c r="C145" s="7"/>
      <c r="P145" s="2"/>
      <c r="AQ145" s="228"/>
    </row>
    <row r="146" spans="1:43" s="1" customFormat="1" ht="15" customHeight="1" x14ac:dyDescent="0.4">
      <c r="A146" s="7"/>
      <c r="B146" s="7"/>
      <c r="C146" s="7"/>
      <c r="P146" s="2"/>
      <c r="AQ146" s="228"/>
    </row>
    <row r="147" spans="1:43" s="1" customFormat="1" ht="15" customHeight="1" x14ac:dyDescent="0.4">
      <c r="A147" s="7"/>
      <c r="B147" s="7"/>
      <c r="C147" s="7"/>
      <c r="P147" s="2"/>
      <c r="AQ147" s="228"/>
    </row>
    <row r="148" spans="1:43" s="1" customFormat="1" ht="15" customHeight="1" x14ac:dyDescent="0.4">
      <c r="A148" s="7"/>
      <c r="B148" s="7"/>
      <c r="C148" s="7"/>
      <c r="P148" s="2"/>
      <c r="AQ148" s="228"/>
    </row>
    <row r="149" spans="1:43" s="1" customFormat="1" ht="15" customHeight="1" x14ac:dyDescent="0.4">
      <c r="A149" s="7"/>
      <c r="B149" s="7"/>
      <c r="C149" s="7"/>
      <c r="P149" s="2"/>
      <c r="AQ149" s="228"/>
    </row>
    <row r="150" spans="1:43" s="1" customFormat="1" ht="15" customHeight="1" x14ac:dyDescent="0.4">
      <c r="A150" s="7"/>
      <c r="B150" s="7"/>
      <c r="C150" s="7"/>
      <c r="P150" s="2"/>
      <c r="AQ150" s="228"/>
    </row>
    <row r="151" spans="1:43" s="1" customFormat="1" ht="15" customHeight="1" x14ac:dyDescent="0.4">
      <c r="A151" s="7"/>
      <c r="B151" s="7"/>
      <c r="C151" s="7"/>
      <c r="P151" s="2"/>
      <c r="AQ151" s="228"/>
    </row>
    <row r="152" spans="1:43" s="1" customFormat="1" ht="15" customHeight="1" x14ac:dyDescent="0.4">
      <c r="A152" s="7"/>
      <c r="B152" s="7"/>
      <c r="C152" s="7"/>
      <c r="P152" s="2"/>
      <c r="AQ152" s="228"/>
    </row>
    <row r="153" spans="1:43" s="1" customFormat="1" ht="15" customHeight="1" x14ac:dyDescent="0.4">
      <c r="A153" s="7"/>
      <c r="B153" s="7"/>
      <c r="C153" s="7"/>
      <c r="P153" s="2"/>
      <c r="AQ153" s="228"/>
    </row>
    <row r="154" spans="1:43" s="1" customFormat="1" ht="15" customHeight="1" x14ac:dyDescent="0.4">
      <c r="A154" s="7"/>
      <c r="B154" s="7"/>
      <c r="C154" s="7"/>
      <c r="P154" s="2"/>
      <c r="AQ154" s="228"/>
    </row>
    <row r="155" spans="1:43" s="1" customFormat="1" ht="15" customHeight="1" x14ac:dyDescent="0.4">
      <c r="A155" s="7"/>
      <c r="B155" s="7"/>
      <c r="C155" s="7"/>
      <c r="P155" s="2"/>
      <c r="AQ155" s="228"/>
    </row>
    <row r="156" spans="1:43" s="1" customFormat="1" ht="15" customHeight="1" x14ac:dyDescent="0.4">
      <c r="A156" s="7"/>
      <c r="B156" s="7"/>
      <c r="C156" s="7"/>
      <c r="P156" s="2"/>
      <c r="AQ156" s="228"/>
    </row>
    <row r="157" spans="1:43" s="1" customFormat="1" ht="15" customHeight="1" x14ac:dyDescent="0.4">
      <c r="A157" s="7"/>
      <c r="B157" s="7"/>
      <c r="C157" s="7"/>
      <c r="P157" s="2"/>
      <c r="AQ157" s="228"/>
    </row>
    <row r="158" spans="1:43" s="1" customFormat="1" ht="15" customHeight="1" x14ac:dyDescent="0.4">
      <c r="A158" s="7"/>
      <c r="B158" s="7"/>
      <c r="C158" s="7"/>
      <c r="P158" s="2"/>
      <c r="AQ158" s="228"/>
    </row>
    <row r="159" spans="1:43" s="1" customFormat="1" ht="15" customHeight="1" x14ac:dyDescent="0.4">
      <c r="A159" s="7"/>
      <c r="B159" s="7"/>
      <c r="C159" s="7"/>
      <c r="P159" s="2"/>
      <c r="AQ159" s="228"/>
    </row>
    <row r="160" spans="1:43" s="1" customFormat="1" ht="15" customHeight="1" x14ac:dyDescent="0.4">
      <c r="A160" s="7"/>
      <c r="B160" s="7"/>
      <c r="C160" s="7"/>
      <c r="P160" s="2"/>
      <c r="AQ160" s="228"/>
    </row>
    <row r="161" spans="1:43" s="1" customFormat="1" ht="15" customHeight="1" x14ac:dyDescent="0.4">
      <c r="A161" s="7"/>
      <c r="B161" s="7"/>
      <c r="C161" s="7"/>
      <c r="P161" s="2"/>
      <c r="AQ161" s="228"/>
    </row>
    <row r="162" spans="1:43" s="1" customFormat="1" ht="15" customHeight="1" x14ac:dyDescent="0.4">
      <c r="A162" s="7"/>
      <c r="B162" s="7"/>
      <c r="C162" s="7"/>
      <c r="P162" s="2"/>
      <c r="AQ162" s="228"/>
    </row>
    <row r="163" spans="1:43" s="1" customFormat="1" ht="15" customHeight="1" x14ac:dyDescent="0.4">
      <c r="A163" s="7"/>
      <c r="B163" s="7"/>
      <c r="C163" s="7"/>
      <c r="P163" s="2"/>
      <c r="AQ163" s="228"/>
    </row>
    <row r="164" spans="1:43" s="1" customFormat="1" ht="15" customHeight="1" x14ac:dyDescent="0.4">
      <c r="A164" s="7"/>
      <c r="B164" s="7"/>
      <c r="C164" s="7"/>
      <c r="P164" s="2"/>
      <c r="AQ164" s="228"/>
    </row>
    <row r="165" spans="1:43" s="1" customFormat="1" ht="15" customHeight="1" x14ac:dyDescent="0.4">
      <c r="A165" s="7"/>
      <c r="B165" s="7"/>
      <c r="C165" s="7"/>
      <c r="P165" s="2"/>
      <c r="AQ165" s="228"/>
    </row>
    <row r="166" spans="1:43" s="1" customFormat="1" ht="15" customHeight="1" x14ac:dyDescent="0.4">
      <c r="A166" s="7"/>
      <c r="B166" s="7"/>
      <c r="C166" s="7"/>
      <c r="P166" s="2"/>
      <c r="AQ166" s="228"/>
    </row>
    <row r="167" spans="1:43" s="1" customFormat="1" ht="15" customHeight="1" x14ac:dyDescent="0.4">
      <c r="A167" s="7"/>
      <c r="B167" s="7"/>
      <c r="C167" s="7"/>
      <c r="P167" s="2"/>
      <c r="AQ167" s="228"/>
    </row>
    <row r="168" spans="1:43" s="1" customFormat="1" ht="15" customHeight="1" x14ac:dyDescent="0.4">
      <c r="A168" s="7"/>
      <c r="B168" s="7"/>
      <c r="C168" s="7"/>
      <c r="P168" s="2"/>
      <c r="AQ168" s="228"/>
    </row>
    <row r="169" spans="1:43" s="1" customFormat="1" ht="15" customHeight="1" x14ac:dyDescent="0.4">
      <c r="A169" s="7"/>
      <c r="B169" s="7"/>
      <c r="C169" s="7"/>
      <c r="P169" s="2"/>
      <c r="AQ169" s="228"/>
    </row>
    <row r="170" spans="1:43" s="1" customFormat="1" ht="15" customHeight="1" x14ac:dyDescent="0.4">
      <c r="A170" s="7"/>
      <c r="B170" s="7"/>
      <c r="C170" s="7"/>
      <c r="P170" s="2"/>
      <c r="AQ170" s="228"/>
    </row>
    <row r="171" spans="1:43" s="1" customFormat="1" ht="15" customHeight="1" x14ac:dyDescent="0.4">
      <c r="A171" s="7"/>
      <c r="B171" s="7"/>
      <c r="C171" s="7"/>
      <c r="P171" s="2"/>
      <c r="AQ171" s="228"/>
    </row>
    <row r="172" spans="1:43" s="1" customFormat="1" ht="15" customHeight="1" x14ac:dyDescent="0.4">
      <c r="A172" s="7"/>
      <c r="B172" s="7"/>
      <c r="C172" s="7"/>
      <c r="P172" s="2"/>
      <c r="AQ172" s="228"/>
    </row>
    <row r="173" spans="1:43" s="1" customFormat="1" ht="15" customHeight="1" x14ac:dyDescent="0.4">
      <c r="A173" s="7"/>
      <c r="B173" s="7"/>
      <c r="C173" s="7"/>
      <c r="P173" s="2"/>
      <c r="AQ173" s="228"/>
    </row>
    <row r="174" spans="1:43" s="1" customFormat="1" ht="15" customHeight="1" x14ac:dyDescent="0.4">
      <c r="A174" s="7"/>
      <c r="B174" s="7"/>
      <c r="C174" s="7"/>
      <c r="P174" s="2"/>
      <c r="AQ174" s="228"/>
    </row>
    <row r="175" spans="1:43" s="1" customFormat="1" ht="15" customHeight="1" x14ac:dyDescent="0.4">
      <c r="A175" s="7"/>
      <c r="B175" s="7"/>
      <c r="C175" s="7"/>
      <c r="P175" s="2"/>
      <c r="AQ175" s="228"/>
    </row>
    <row r="176" spans="1:43" s="1" customFormat="1" ht="15" customHeight="1" x14ac:dyDescent="0.4">
      <c r="A176" s="7"/>
      <c r="B176" s="7"/>
      <c r="C176" s="7"/>
      <c r="P176" s="2"/>
      <c r="AQ176" s="228"/>
    </row>
    <row r="177" spans="1:43" s="1" customFormat="1" ht="15" customHeight="1" x14ac:dyDescent="0.4">
      <c r="A177" s="7"/>
      <c r="B177" s="7"/>
      <c r="C177" s="7"/>
      <c r="P177" s="2"/>
      <c r="AQ177" s="228"/>
    </row>
    <row r="178" spans="1:43" s="1" customFormat="1" ht="15" customHeight="1" x14ac:dyDescent="0.4">
      <c r="A178" s="7"/>
      <c r="B178" s="7"/>
      <c r="C178" s="7"/>
      <c r="P178" s="2"/>
      <c r="AQ178" s="228"/>
    </row>
    <row r="179" spans="1:43" s="1" customFormat="1" ht="15" customHeight="1" x14ac:dyDescent="0.4">
      <c r="A179" s="7"/>
      <c r="B179" s="7"/>
      <c r="C179" s="7"/>
      <c r="P179" s="2"/>
      <c r="AQ179" s="228"/>
    </row>
    <row r="180" spans="1:43" s="1" customFormat="1" ht="15" customHeight="1" x14ac:dyDescent="0.4">
      <c r="A180" s="7"/>
      <c r="B180" s="7"/>
      <c r="C180" s="7"/>
      <c r="P180" s="2"/>
      <c r="AQ180" s="228"/>
    </row>
    <row r="181" spans="1:43" s="1" customFormat="1" ht="15" customHeight="1" x14ac:dyDescent="0.4">
      <c r="A181" s="7"/>
      <c r="B181" s="7"/>
      <c r="C181" s="7"/>
      <c r="P181" s="2"/>
      <c r="AQ181" s="228"/>
    </row>
    <row r="182" spans="1:43" s="1" customFormat="1" ht="15" customHeight="1" x14ac:dyDescent="0.4">
      <c r="A182" s="7"/>
      <c r="B182" s="7"/>
      <c r="C182" s="7"/>
      <c r="P182" s="2"/>
      <c r="AQ182" s="228"/>
    </row>
    <row r="183" spans="1:43" s="1" customFormat="1" ht="15" customHeight="1" x14ac:dyDescent="0.4">
      <c r="A183" s="7"/>
      <c r="B183" s="7"/>
      <c r="C183" s="7"/>
      <c r="P183" s="2"/>
      <c r="AQ183" s="228"/>
    </row>
    <row r="184" spans="1:43" s="1" customFormat="1" ht="15" customHeight="1" x14ac:dyDescent="0.4">
      <c r="A184" s="7"/>
      <c r="B184" s="7"/>
      <c r="C184" s="7"/>
      <c r="P184" s="2"/>
      <c r="AQ184" s="228"/>
    </row>
    <row r="185" spans="1:43" s="1" customFormat="1" ht="15" customHeight="1" x14ac:dyDescent="0.4">
      <c r="A185" s="7"/>
      <c r="B185" s="7"/>
      <c r="C185" s="7"/>
      <c r="P185" s="2"/>
      <c r="AQ185" s="228"/>
    </row>
    <row r="186" spans="1:43" s="1" customFormat="1" ht="15" customHeight="1" x14ac:dyDescent="0.4">
      <c r="A186" s="7"/>
      <c r="B186" s="7"/>
      <c r="C186" s="7"/>
      <c r="P186" s="2"/>
      <c r="AQ186" s="228"/>
    </row>
    <row r="187" spans="1:43" s="1" customFormat="1" ht="15" customHeight="1" x14ac:dyDescent="0.4">
      <c r="A187" s="7"/>
      <c r="B187" s="7"/>
      <c r="C187" s="7"/>
      <c r="P187" s="2"/>
      <c r="AQ187" s="228"/>
    </row>
    <row r="188" spans="1:43" s="1" customFormat="1" ht="15" customHeight="1" x14ac:dyDescent="0.4">
      <c r="A188" s="7"/>
      <c r="B188" s="7"/>
      <c r="C188" s="7"/>
      <c r="P188" s="2"/>
      <c r="AQ188" s="228"/>
    </row>
    <row r="189" spans="1:43" s="1" customFormat="1" ht="15" customHeight="1" x14ac:dyDescent="0.4">
      <c r="A189" s="7"/>
      <c r="B189" s="7"/>
      <c r="C189" s="7"/>
      <c r="P189" s="2"/>
      <c r="AQ189" s="228"/>
    </row>
    <row r="190" spans="1:43" s="1" customFormat="1" ht="15" customHeight="1" x14ac:dyDescent="0.4">
      <c r="A190" s="7"/>
      <c r="B190" s="7"/>
      <c r="C190" s="7"/>
      <c r="P190" s="2"/>
      <c r="AQ190" s="228"/>
    </row>
    <row r="191" spans="1:43" s="1" customFormat="1" ht="15" customHeight="1" x14ac:dyDescent="0.4">
      <c r="A191" s="7"/>
      <c r="B191" s="7"/>
      <c r="C191" s="7"/>
      <c r="P191" s="2"/>
      <c r="AQ191" s="228"/>
    </row>
    <row r="192" spans="1:43" s="1" customFormat="1" ht="15" customHeight="1" x14ac:dyDescent="0.4">
      <c r="A192" s="7"/>
      <c r="B192" s="7"/>
      <c r="C192" s="7"/>
      <c r="P192" s="2"/>
      <c r="AQ192" s="228"/>
    </row>
    <row r="193" spans="1:43" s="1" customFormat="1" ht="15" customHeight="1" x14ac:dyDescent="0.4">
      <c r="A193" s="7"/>
      <c r="B193" s="7"/>
      <c r="C193" s="7"/>
      <c r="P193" s="2"/>
      <c r="AQ193" s="228"/>
    </row>
    <row r="194" spans="1:43" s="1" customFormat="1" ht="15" customHeight="1" x14ac:dyDescent="0.4">
      <c r="A194" s="7"/>
      <c r="B194" s="7"/>
      <c r="C194" s="7"/>
      <c r="P194" s="2"/>
      <c r="AQ194" s="228"/>
    </row>
    <row r="195" spans="1:43" s="1" customFormat="1" ht="15" customHeight="1" x14ac:dyDescent="0.4">
      <c r="A195" s="7"/>
      <c r="B195" s="7"/>
      <c r="C195" s="7"/>
      <c r="P195" s="2"/>
      <c r="AQ195" s="228"/>
    </row>
    <row r="196" spans="1:43" s="1" customFormat="1" ht="15" customHeight="1" x14ac:dyDescent="0.4">
      <c r="A196" s="7"/>
      <c r="B196" s="7"/>
      <c r="C196" s="7"/>
      <c r="P196" s="2"/>
      <c r="AQ196" s="228"/>
    </row>
    <row r="197" spans="1:43" s="1" customFormat="1" ht="15" customHeight="1" x14ac:dyDescent="0.4">
      <c r="A197" s="7"/>
      <c r="B197" s="7"/>
      <c r="C197" s="7"/>
      <c r="P197" s="2"/>
      <c r="AQ197" s="228"/>
    </row>
    <row r="198" spans="1:43" s="1" customFormat="1" ht="15" customHeight="1" x14ac:dyDescent="0.4">
      <c r="A198" s="7"/>
      <c r="B198" s="7"/>
      <c r="C198" s="7"/>
      <c r="P198" s="2"/>
      <c r="AQ198" s="228"/>
    </row>
    <row r="199" spans="1:43" s="1" customFormat="1" ht="15" customHeight="1" x14ac:dyDescent="0.4">
      <c r="A199" s="7"/>
      <c r="B199" s="7"/>
      <c r="C199" s="7"/>
      <c r="P199" s="2"/>
      <c r="AQ199" s="228"/>
    </row>
    <row r="200" spans="1:43" s="1" customFormat="1" ht="15" customHeight="1" x14ac:dyDescent="0.4">
      <c r="A200" s="7"/>
      <c r="B200" s="7"/>
      <c r="C200" s="7"/>
      <c r="P200" s="2"/>
      <c r="AQ200" s="228"/>
    </row>
    <row r="201" spans="1:43" s="1" customFormat="1" ht="15" customHeight="1" x14ac:dyDescent="0.4">
      <c r="A201" s="7"/>
      <c r="B201" s="7"/>
      <c r="C201" s="7"/>
      <c r="P201" s="2"/>
      <c r="AQ201" s="228"/>
    </row>
    <row r="202" spans="1:43" s="1" customFormat="1" ht="15" customHeight="1" x14ac:dyDescent="0.4">
      <c r="A202" s="7"/>
      <c r="B202" s="7"/>
      <c r="C202" s="7"/>
      <c r="P202" s="2"/>
      <c r="AQ202" s="228"/>
    </row>
    <row r="203" spans="1:43" s="1" customFormat="1" ht="15" customHeight="1" x14ac:dyDescent="0.4">
      <c r="A203" s="7"/>
      <c r="B203" s="7"/>
      <c r="C203" s="7"/>
      <c r="P203" s="2"/>
      <c r="AQ203" s="228"/>
    </row>
    <row r="204" spans="1:43" s="1" customFormat="1" ht="15" customHeight="1" x14ac:dyDescent="0.4">
      <c r="A204" s="7"/>
      <c r="B204" s="7"/>
      <c r="C204" s="7"/>
      <c r="P204" s="2"/>
      <c r="AQ204" s="228"/>
    </row>
    <row r="205" spans="1:43" s="1" customFormat="1" ht="15" customHeight="1" x14ac:dyDescent="0.4">
      <c r="A205" s="7"/>
      <c r="B205" s="7"/>
      <c r="C205" s="7"/>
      <c r="P205" s="2"/>
      <c r="AQ205" s="228"/>
    </row>
    <row r="206" spans="1:43" s="1" customFormat="1" ht="15" customHeight="1" x14ac:dyDescent="0.4">
      <c r="A206" s="7"/>
      <c r="B206" s="7"/>
      <c r="C206" s="7"/>
      <c r="P206" s="2"/>
      <c r="AQ206" s="228"/>
    </row>
    <row r="207" spans="1:43" s="1" customFormat="1" ht="15" customHeight="1" x14ac:dyDescent="0.4">
      <c r="A207" s="7"/>
      <c r="B207" s="7"/>
      <c r="C207" s="7"/>
      <c r="P207" s="2"/>
      <c r="AQ207" s="228"/>
    </row>
    <row r="208" spans="1:43" s="1" customFormat="1" ht="15" customHeight="1" x14ac:dyDescent="0.4">
      <c r="A208" s="7"/>
      <c r="B208" s="7"/>
      <c r="C208" s="7"/>
      <c r="P208" s="2"/>
      <c r="AQ208" s="228"/>
    </row>
    <row r="209" spans="1:43" s="1" customFormat="1" ht="15" customHeight="1" x14ac:dyDescent="0.4">
      <c r="A209" s="7"/>
      <c r="B209" s="7"/>
      <c r="C209" s="7"/>
      <c r="P209" s="2"/>
      <c r="AQ209" s="228"/>
    </row>
    <row r="210" spans="1:43" s="1" customFormat="1" ht="15" customHeight="1" x14ac:dyDescent="0.4">
      <c r="A210" s="7"/>
      <c r="B210" s="7"/>
      <c r="C210" s="7"/>
      <c r="P210" s="2"/>
      <c r="AQ210" s="228"/>
    </row>
    <row r="211" spans="1:43" s="1" customFormat="1" ht="15" customHeight="1" x14ac:dyDescent="0.4">
      <c r="A211" s="7"/>
      <c r="B211" s="7"/>
      <c r="C211" s="7"/>
      <c r="P211" s="2"/>
      <c r="AQ211" s="228"/>
    </row>
    <row r="212" spans="1:43" s="1" customFormat="1" ht="15" customHeight="1" x14ac:dyDescent="0.4">
      <c r="A212" s="7"/>
      <c r="B212" s="7"/>
      <c r="C212" s="7"/>
      <c r="P212" s="2"/>
      <c r="AQ212" s="228"/>
    </row>
    <row r="213" spans="1:43" s="1" customFormat="1" ht="15" customHeight="1" x14ac:dyDescent="0.4">
      <c r="A213" s="7"/>
      <c r="B213" s="7"/>
      <c r="C213" s="7"/>
      <c r="P213" s="2"/>
      <c r="AQ213" s="228"/>
    </row>
    <row r="214" spans="1:43" s="1" customFormat="1" ht="15" customHeight="1" x14ac:dyDescent="0.4">
      <c r="A214" s="7"/>
      <c r="B214" s="7"/>
      <c r="C214" s="7"/>
      <c r="P214" s="2"/>
      <c r="AQ214" s="228"/>
    </row>
    <row r="215" spans="1:43" s="1" customFormat="1" ht="15" customHeight="1" x14ac:dyDescent="0.4">
      <c r="A215" s="7"/>
      <c r="B215" s="7"/>
      <c r="C215" s="7"/>
      <c r="P215" s="2"/>
      <c r="AQ215" s="228"/>
    </row>
    <row r="216" spans="1:43" s="1" customFormat="1" ht="15" customHeight="1" x14ac:dyDescent="0.4">
      <c r="A216" s="7"/>
      <c r="B216" s="7"/>
      <c r="C216" s="7"/>
      <c r="P216" s="2"/>
      <c r="AQ216" s="228"/>
    </row>
    <row r="217" spans="1:43" s="1" customFormat="1" ht="15" customHeight="1" x14ac:dyDescent="0.4">
      <c r="A217" s="7"/>
      <c r="B217" s="7"/>
      <c r="C217" s="7"/>
      <c r="P217" s="2"/>
      <c r="AQ217" s="228"/>
    </row>
    <row r="218" spans="1:43" s="1" customFormat="1" ht="15" customHeight="1" x14ac:dyDescent="0.4">
      <c r="A218" s="7"/>
      <c r="B218" s="7"/>
      <c r="C218" s="7"/>
      <c r="P218" s="2"/>
      <c r="AQ218" s="228"/>
    </row>
    <row r="219" spans="1:43" s="1" customFormat="1" ht="15" customHeight="1" x14ac:dyDescent="0.4">
      <c r="A219" s="7"/>
      <c r="B219" s="7"/>
      <c r="C219" s="7"/>
      <c r="P219" s="2"/>
      <c r="AQ219" s="228"/>
    </row>
    <row r="220" spans="1:43" s="1" customFormat="1" ht="15" customHeight="1" x14ac:dyDescent="0.4">
      <c r="A220" s="7"/>
      <c r="B220" s="7"/>
      <c r="C220" s="7"/>
      <c r="P220" s="2"/>
      <c r="AQ220" s="228"/>
    </row>
    <row r="221" spans="1:43" s="1" customFormat="1" ht="15" customHeight="1" x14ac:dyDescent="0.4">
      <c r="A221" s="7"/>
      <c r="B221" s="7"/>
      <c r="C221" s="7"/>
      <c r="P221" s="2"/>
      <c r="AQ221" s="228"/>
    </row>
    <row r="222" spans="1:43" s="1" customFormat="1" ht="15" customHeight="1" x14ac:dyDescent="0.4">
      <c r="A222" s="7"/>
      <c r="B222" s="7"/>
      <c r="C222" s="7"/>
      <c r="P222" s="2"/>
      <c r="AQ222" s="228"/>
    </row>
    <row r="223" spans="1:43" s="1" customFormat="1" ht="15" customHeight="1" x14ac:dyDescent="0.4">
      <c r="A223" s="7"/>
      <c r="B223" s="7"/>
      <c r="C223" s="7"/>
      <c r="P223" s="2"/>
      <c r="AQ223" s="228"/>
    </row>
    <row r="224" spans="1:43" s="1" customFormat="1" ht="15" customHeight="1" x14ac:dyDescent="0.4">
      <c r="A224" s="7"/>
      <c r="B224" s="7"/>
      <c r="C224" s="7"/>
      <c r="P224" s="2"/>
      <c r="AQ224" s="228"/>
    </row>
    <row r="225" spans="1:43" s="1" customFormat="1" ht="15" customHeight="1" x14ac:dyDescent="0.4">
      <c r="A225" s="7"/>
      <c r="B225" s="7"/>
      <c r="C225" s="7"/>
      <c r="P225" s="2"/>
      <c r="AQ225" s="228"/>
    </row>
    <row r="226" spans="1:43" s="1" customFormat="1" ht="15" customHeight="1" x14ac:dyDescent="0.4">
      <c r="A226" s="7"/>
      <c r="B226" s="7"/>
      <c r="C226" s="7"/>
      <c r="P226" s="2"/>
      <c r="AQ226" s="228"/>
    </row>
    <row r="227" spans="1:43" s="1" customFormat="1" ht="15" customHeight="1" x14ac:dyDescent="0.4">
      <c r="A227" s="7"/>
      <c r="B227" s="7"/>
      <c r="C227" s="7"/>
      <c r="P227" s="2"/>
      <c r="AQ227" s="228"/>
    </row>
    <row r="228" spans="1:43" s="1" customFormat="1" ht="15" customHeight="1" x14ac:dyDescent="0.4">
      <c r="A228" s="7"/>
      <c r="B228" s="7"/>
      <c r="C228" s="7"/>
      <c r="P228" s="2"/>
      <c r="AQ228" s="228"/>
    </row>
    <row r="229" spans="1:43" s="1" customFormat="1" ht="15" customHeight="1" x14ac:dyDescent="0.4">
      <c r="A229" s="7"/>
      <c r="B229" s="7"/>
      <c r="C229" s="7"/>
      <c r="P229" s="2"/>
      <c r="AQ229" s="228"/>
    </row>
    <row r="230" spans="1:43" s="1" customFormat="1" ht="15" customHeight="1" x14ac:dyDescent="0.4">
      <c r="A230" s="7"/>
      <c r="B230" s="7"/>
      <c r="C230" s="7"/>
      <c r="P230" s="2"/>
      <c r="AQ230" s="228"/>
    </row>
    <row r="231" spans="1:43" s="1" customFormat="1" ht="15" customHeight="1" x14ac:dyDescent="0.4">
      <c r="A231" s="7"/>
      <c r="B231" s="7"/>
      <c r="C231" s="7"/>
      <c r="P231" s="2"/>
      <c r="AQ231" s="228"/>
    </row>
    <row r="232" spans="1:43" s="1" customFormat="1" ht="15" customHeight="1" x14ac:dyDescent="0.4">
      <c r="A232" s="7"/>
      <c r="B232" s="7"/>
      <c r="C232" s="7"/>
      <c r="P232" s="2"/>
      <c r="AQ232" s="228"/>
    </row>
    <row r="233" spans="1:43" s="1" customFormat="1" ht="15" customHeight="1" x14ac:dyDescent="0.4">
      <c r="A233" s="7"/>
      <c r="B233" s="7"/>
      <c r="C233" s="7"/>
      <c r="P233" s="2"/>
      <c r="AQ233" s="228"/>
    </row>
    <row r="234" spans="1:43" s="1" customFormat="1" ht="15" customHeight="1" x14ac:dyDescent="0.4">
      <c r="A234" s="7"/>
      <c r="B234" s="7"/>
      <c r="C234" s="7"/>
      <c r="P234" s="2"/>
      <c r="AQ234" s="228"/>
    </row>
    <row r="235" spans="1:43" s="1" customFormat="1" ht="15" customHeight="1" x14ac:dyDescent="0.4">
      <c r="A235" s="7"/>
      <c r="B235" s="7"/>
      <c r="C235" s="7"/>
      <c r="P235" s="2"/>
      <c r="AQ235" s="228"/>
    </row>
    <row r="236" spans="1:43" s="1" customFormat="1" ht="15" customHeight="1" x14ac:dyDescent="0.4">
      <c r="A236" s="7"/>
      <c r="B236" s="7"/>
      <c r="C236" s="7"/>
      <c r="P236" s="2"/>
      <c r="AQ236" s="228"/>
    </row>
    <row r="237" spans="1:43" s="1" customFormat="1" ht="15" customHeight="1" x14ac:dyDescent="0.4">
      <c r="A237" s="7"/>
      <c r="B237" s="7"/>
      <c r="C237" s="7"/>
      <c r="P237" s="2"/>
      <c r="AQ237" s="228"/>
    </row>
    <row r="238" spans="1:43" s="1" customFormat="1" ht="15" customHeight="1" x14ac:dyDescent="0.4">
      <c r="A238" s="7"/>
      <c r="B238" s="7"/>
      <c r="C238" s="7"/>
      <c r="P238" s="2"/>
      <c r="AQ238" s="228"/>
    </row>
    <row r="239" spans="1:43" s="1" customFormat="1" ht="15" customHeight="1" x14ac:dyDescent="0.4">
      <c r="A239" s="7"/>
      <c r="B239" s="7"/>
      <c r="C239" s="7"/>
      <c r="P239" s="2"/>
      <c r="AQ239" s="228"/>
    </row>
    <row r="240" spans="1:43" s="1" customFormat="1" ht="15" customHeight="1" x14ac:dyDescent="0.4">
      <c r="A240" s="7"/>
      <c r="B240" s="7"/>
      <c r="C240" s="7"/>
      <c r="P240" s="2"/>
      <c r="AQ240" s="228"/>
    </row>
    <row r="241" spans="1:43" s="1" customFormat="1" ht="15" customHeight="1" x14ac:dyDescent="0.4">
      <c r="A241" s="7"/>
      <c r="B241" s="7"/>
      <c r="C241" s="7"/>
      <c r="P241" s="2"/>
      <c r="AQ241" s="228"/>
    </row>
    <row r="242" spans="1:43" s="1" customFormat="1" ht="15" customHeight="1" x14ac:dyDescent="0.4">
      <c r="A242" s="7"/>
      <c r="B242" s="7"/>
      <c r="C242" s="7"/>
      <c r="P242" s="2"/>
      <c r="AQ242" s="228"/>
    </row>
    <row r="243" spans="1:43" s="1" customFormat="1" ht="15" customHeight="1" x14ac:dyDescent="0.4">
      <c r="A243" s="7"/>
      <c r="B243" s="7"/>
      <c r="C243" s="7"/>
      <c r="P243" s="2"/>
      <c r="AQ243" s="228"/>
    </row>
    <row r="244" spans="1:43" s="1" customFormat="1" ht="15" customHeight="1" x14ac:dyDescent="0.4">
      <c r="A244" s="7"/>
      <c r="B244" s="7"/>
      <c r="C244" s="7"/>
      <c r="P244" s="2"/>
      <c r="AQ244" s="228"/>
    </row>
    <row r="245" spans="1:43" s="1" customFormat="1" ht="15" customHeight="1" x14ac:dyDescent="0.4">
      <c r="A245" s="7"/>
      <c r="B245" s="7"/>
      <c r="C245" s="7"/>
      <c r="P245" s="2"/>
      <c r="AQ245" s="228"/>
    </row>
    <row r="246" spans="1:43" s="1" customFormat="1" ht="15" customHeight="1" x14ac:dyDescent="0.4">
      <c r="A246" s="7"/>
      <c r="B246" s="7"/>
      <c r="C246" s="7"/>
      <c r="P246" s="2"/>
      <c r="AQ246" s="228"/>
    </row>
    <row r="247" spans="1:43" s="1" customFormat="1" ht="15" customHeight="1" x14ac:dyDescent="0.4">
      <c r="A247" s="7"/>
      <c r="B247" s="7"/>
      <c r="C247" s="7"/>
      <c r="P247" s="2"/>
      <c r="AQ247" s="228"/>
    </row>
    <row r="248" spans="1:43" s="1" customFormat="1" ht="15" customHeight="1" x14ac:dyDescent="0.4">
      <c r="A248" s="7"/>
      <c r="B248" s="7"/>
      <c r="C248" s="7"/>
      <c r="P248" s="2"/>
      <c r="AQ248" s="228"/>
    </row>
    <row r="249" spans="1:43" s="1" customFormat="1" ht="15" customHeight="1" x14ac:dyDescent="0.4">
      <c r="A249" s="7"/>
      <c r="B249" s="7"/>
      <c r="C249" s="7"/>
      <c r="P249" s="2"/>
      <c r="AQ249" s="228"/>
    </row>
    <row r="250" spans="1:43" s="1" customFormat="1" ht="15" customHeight="1" x14ac:dyDescent="0.4">
      <c r="A250" s="7"/>
      <c r="B250" s="7"/>
      <c r="C250" s="7"/>
      <c r="P250" s="2"/>
      <c r="AQ250" s="228"/>
    </row>
    <row r="251" spans="1:43" s="1" customFormat="1" ht="15" customHeight="1" x14ac:dyDescent="0.4">
      <c r="A251" s="7"/>
      <c r="B251" s="7"/>
      <c r="C251" s="7"/>
      <c r="P251" s="2"/>
      <c r="AQ251" s="228"/>
    </row>
    <row r="252" spans="1:43" s="1" customFormat="1" ht="15" customHeight="1" x14ac:dyDescent="0.4">
      <c r="A252" s="7"/>
      <c r="B252" s="7"/>
      <c r="C252" s="7"/>
      <c r="P252" s="2"/>
      <c r="AQ252" s="228"/>
    </row>
    <row r="253" spans="1:43" s="1" customFormat="1" ht="15" customHeight="1" x14ac:dyDescent="0.4">
      <c r="A253" s="7"/>
      <c r="B253" s="7"/>
      <c r="C253" s="7"/>
      <c r="P253" s="2"/>
      <c r="AQ253" s="228"/>
    </row>
    <row r="254" spans="1:43" s="1" customFormat="1" ht="15" customHeight="1" x14ac:dyDescent="0.4">
      <c r="A254" s="7"/>
      <c r="B254" s="7"/>
      <c r="C254" s="7"/>
      <c r="P254" s="2"/>
      <c r="AQ254" s="228"/>
    </row>
    <row r="255" spans="1:43" s="1" customFormat="1" ht="15" customHeight="1" x14ac:dyDescent="0.4">
      <c r="A255" s="7"/>
      <c r="B255" s="7"/>
      <c r="C255" s="7"/>
      <c r="P255" s="2"/>
      <c r="AQ255" s="228"/>
    </row>
    <row r="256" spans="1:43" s="1" customFormat="1" ht="15" customHeight="1" x14ac:dyDescent="0.4">
      <c r="A256" s="7"/>
      <c r="B256" s="7"/>
      <c r="C256" s="7"/>
      <c r="P256" s="2"/>
      <c r="AQ256" s="228"/>
    </row>
    <row r="257" spans="1:43" s="1" customFormat="1" ht="15" customHeight="1" x14ac:dyDescent="0.4">
      <c r="A257" s="7"/>
      <c r="B257" s="7"/>
      <c r="C257" s="7"/>
      <c r="P257" s="2"/>
      <c r="AQ257" s="228"/>
    </row>
    <row r="258" spans="1:43" s="1" customFormat="1" ht="15" customHeight="1" x14ac:dyDescent="0.4">
      <c r="A258" s="7"/>
      <c r="B258" s="7"/>
      <c r="C258" s="7"/>
      <c r="P258" s="2"/>
      <c r="AQ258" s="228"/>
    </row>
    <row r="259" spans="1:43" s="1" customFormat="1" ht="15" customHeight="1" x14ac:dyDescent="0.4">
      <c r="A259" s="7"/>
      <c r="B259" s="7"/>
      <c r="C259" s="7"/>
      <c r="P259" s="2"/>
      <c r="AQ259" s="228"/>
    </row>
    <row r="260" spans="1:43" s="1" customFormat="1" ht="15" customHeight="1" x14ac:dyDescent="0.4">
      <c r="A260" s="7"/>
      <c r="B260" s="7"/>
      <c r="C260" s="7"/>
      <c r="P260" s="2"/>
      <c r="AQ260" s="228"/>
    </row>
    <row r="261" spans="1:43" s="1" customFormat="1" ht="15" customHeight="1" x14ac:dyDescent="0.4">
      <c r="A261" s="7"/>
      <c r="B261" s="7"/>
      <c r="C261" s="7"/>
      <c r="P261" s="2"/>
      <c r="AQ261" s="228"/>
    </row>
    <row r="262" spans="1:43" s="1" customFormat="1" ht="15" customHeight="1" x14ac:dyDescent="0.4">
      <c r="A262" s="7"/>
      <c r="B262" s="7"/>
      <c r="C262" s="7"/>
      <c r="P262" s="2"/>
      <c r="AQ262" s="228"/>
    </row>
    <row r="263" spans="1:43" s="1" customFormat="1" ht="15" customHeight="1" x14ac:dyDescent="0.4">
      <c r="A263" s="7"/>
      <c r="B263" s="7"/>
      <c r="C263" s="7"/>
      <c r="P263" s="2"/>
      <c r="AQ263" s="228"/>
    </row>
    <row r="264" spans="1:43" s="1" customFormat="1" ht="15" customHeight="1" x14ac:dyDescent="0.4">
      <c r="A264" s="7"/>
      <c r="B264" s="7"/>
      <c r="C264" s="7"/>
      <c r="P264" s="2"/>
      <c r="AQ264" s="228"/>
    </row>
    <row r="265" spans="1:43" s="1" customFormat="1" ht="15" customHeight="1" x14ac:dyDescent="0.4">
      <c r="A265" s="7"/>
      <c r="B265" s="7"/>
      <c r="C265" s="7"/>
      <c r="P265" s="2"/>
      <c r="AQ265" s="228"/>
    </row>
    <row r="266" spans="1:43" s="1" customFormat="1" ht="15" customHeight="1" x14ac:dyDescent="0.4">
      <c r="A266" s="7"/>
      <c r="B266" s="7"/>
      <c r="C266" s="7"/>
      <c r="P266" s="2"/>
      <c r="AQ266" s="228"/>
    </row>
    <row r="267" spans="1:43" s="1" customFormat="1" ht="15" customHeight="1" x14ac:dyDescent="0.4">
      <c r="A267" s="7"/>
      <c r="B267" s="7"/>
      <c r="C267" s="7"/>
      <c r="P267" s="2"/>
      <c r="AQ267" s="228"/>
    </row>
    <row r="268" spans="1:43" s="1" customFormat="1" ht="15" customHeight="1" x14ac:dyDescent="0.4">
      <c r="A268" s="7"/>
      <c r="B268" s="7"/>
      <c r="C268" s="7"/>
      <c r="P268" s="2"/>
      <c r="AQ268" s="228"/>
    </row>
    <row r="269" spans="1:43" s="1" customFormat="1" ht="15" customHeight="1" x14ac:dyDescent="0.4">
      <c r="A269" s="7"/>
      <c r="B269" s="7"/>
      <c r="C269" s="7"/>
      <c r="P269" s="2"/>
      <c r="AQ269" s="228"/>
    </row>
    <row r="270" spans="1:43" s="1" customFormat="1" ht="15" customHeight="1" x14ac:dyDescent="0.4">
      <c r="A270" s="7"/>
      <c r="B270" s="7"/>
      <c r="C270" s="7"/>
      <c r="P270" s="2"/>
      <c r="AQ270" s="228"/>
    </row>
    <row r="271" spans="1:43" s="1" customFormat="1" ht="15" customHeight="1" x14ac:dyDescent="0.4">
      <c r="A271" s="7"/>
      <c r="B271" s="7"/>
      <c r="C271" s="7"/>
      <c r="P271" s="2"/>
      <c r="AQ271" s="228"/>
    </row>
    <row r="272" spans="1:43" s="1" customFormat="1" ht="15" customHeight="1" x14ac:dyDescent="0.4">
      <c r="A272" s="7"/>
      <c r="B272" s="7"/>
      <c r="C272" s="7"/>
      <c r="P272" s="2"/>
      <c r="AQ272" s="228"/>
    </row>
    <row r="273" spans="1:43" s="1" customFormat="1" ht="15" customHeight="1" x14ac:dyDescent="0.4">
      <c r="A273" s="7"/>
      <c r="B273" s="7"/>
      <c r="C273" s="7"/>
      <c r="P273" s="2"/>
      <c r="AQ273" s="228"/>
    </row>
    <row r="274" spans="1:43" s="1" customFormat="1" ht="15" customHeight="1" x14ac:dyDescent="0.4">
      <c r="A274" s="7"/>
      <c r="B274" s="7"/>
      <c r="C274" s="7"/>
      <c r="P274" s="2"/>
      <c r="AQ274" s="228"/>
    </row>
    <row r="275" spans="1:43" s="1" customFormat="1" ht="15" customHeight="1" x14ac:dyDescent="0.4">
      <c r="A275" s="7"/>
      <c r="B275" s="7"/>
      <c r="C275" s="7"/>
      <c r="P275" s="2"/>
      <c r="AQ275" s="228"/>
    </row>
    <row r="276" spans="1:43" s="1" customFormat="1" ht="15" customHeight="1" x14ac:dyDescent="0.4">
      <c r="A276" s="7"/>
      <c r="B276" s="7"/>
      <c r="C276" s="7"/>
      <c r="P276" s="2"/>
      <c r="AQ276" s="228"/>
    </row>
    <row r="277" spans="1:43" s="1" customFormat="1" ht="15" customHeight="1" x14ac:dyDescent="0.4">
      <c r="A277" s="7"/>
      <c r="B277" s="7"/>
      <c r="C277" s="7"/>
      <c r="P277" s="2"/>
      <c r="AQ277" s="228"/>
    </row>
    <row r="278" spans="1:43" s="1" customFormat="1" ht="15" customHeight="1" x14ac:dyDescent="0.4">
      <c r="A278" s="7"/>
      <c r="B278" s="7"/>
      <c r="C278" s="7"/>
      <c r="P278" s="2"/>
      <c r="AQ278" s="228"/>
    </row>
    <row r="279" spans="1:43" s="1" customFormat="1" ht="15" customHeight="1" x14ac:dyDescent="0.4">
      <c r="A279" s="7"/>
      <c r="B279" s="7"/>
      <c r="C279" s="7"/>
      <c r="P279" s="2"/>
      <c r="AQ279" s="228"/>
    </row>
    <row r="280" spans="1:43" s="1" customFormat="1" ht="15" customHeight="1" x14ac:dyDescent="0.4">
      <c r="A280" s="7"/>
      <c r="B280" s="7"/>
      <c r="C280" s="7"/>
      <c r="P280" s="2"/>
      <c r="AQ280" s="228"/>
    </row>
    <row r="281" spans="1:43" s="1" customFormat="1" ht="15" customHeight="1" x14ac:dyDescent="0.4">
      <c r="A281" s="7"/>
      <c r="B281" s="7"/>
      <c r="C281" s="7"/>
      <c r="P281" s="2"/>
      <c r="AQ281" s="228"/>
    </row>
    <row r="282" spans="1:43" s="1" customFormat="1" ht="15" customHeight="1" x14ac:dyDescent="0.4">
      <c r="A282" s="7"/>
      <c r="B282" s="7"/>
      <c r="C282" s="7"/>
      <c r="P282" s="2"/>
      <c r="AQ282" s="228"/>
    </row>
    <row r="283" spans="1:43" s="1" customFormat="1" ht="15" customHeight="1" x14ac:dyDescent="0.4">
      <c r="A283" s="7"/>
      <c r="B283" s="7"/>
      <c r="C283" s="7"/>
      <c r="P283" s="2"/>
      <c r="AQ283" s="228"/>
    </row>
    <row r="284" spans="1:43" s="1" customFormat="1" ht="15" customHeight="1" x14ac:dyDescent="0.4">
      <c r="A284" s="7"/>
      <c r="B284" s="7"/>
      <c r="C284" s="7"/>
      <c r="P284" s="2"/>
      <c r="AQ284" s="228"/>
    </row>
    <row r="285" spans="1:43" s="1" customFormat="1" ht="15" customHeight="1" x14ac:dyDescent="0.4">
      <c r="A285" s="7"/>
      <c r="B285" s="7"/>
      <c r="C285" s="7"/>
      <c r="P285" s="2"/>
      <c r="AQ285" s="228"/>
    </row>
    <row r="286" spans="1:43" s="1" customFormat="1" ht="15" customHeight="1" x14ac:dyDescent="0.4">
      <c r="A286" s="7"/>
      <c r="B286" s="7"/>
      <c r="C286" s="7"/>
      <c r="P286" s="2"/>
      <c r="AQ286" s="228"/>
    </row>
    <row r="287" spans="1:43" s="1" customFormat="1" ht="15" customHeight="1" x14ac:dyDescent="0.4">
      <c r="A287" s="7"/>
      <c r="B287" s="7"/>
      <c r="C287" s="7"/>
      <c r="P287" s="2"/>
      <c r="AQ287" s="228"/>
    </row>
    <row r="288" spans="1:43" s="1" customFormat="1" ht="15" customHeight="1" x14ac:dyDescent="0.4">
      <c r="A288" s="7"/>
      <c r="B288" s="7"/>
      <c r="C288" s="7"/>
      <c r="P288" s="2"/>
      <c r="AQ288" s="228"/>
    </row>
    <row r="289" spans="1:43" s="1" customFormat="1" ht="15" customHeight="1" x14ac:dyDescent="0.4">
      <c r="A289" s="7"/>
      <c r="B289" s="7"/>
      <c r="C289" s="7"/>
      <c r="P289" s="2"/>
      <c r="AQ289" s="228"/>
    </row>
    <row r="290" spans="1:43" s="1" customFormat="1" ht="15" customHeight="1" x14ac:dyDescent="0.4">
      <c r="A290" s="7"/>
      <c r="B290" s="7"/>
      <c r="C290" s="7"/>
      <c r="P290" s="2"/>
      <c r="AQ290" s="228"/>
    </row>
    <row r="291" spans="1:43" s="1" customFormat="1" ht="15" customHeight="1" x14ac:dyDescent="0.4">
      <c r="A291" s="7"/>
      <c r="B291" s="7"/>
      <c r="C291" s="7"/>
      <c r="P291" s="2"/>
      <c r="AQ291" s="228"/>
    </row>
    <row r="292" spans="1:43" s="1" customFormat="1" ht="15" customHeight="1" x14ac:dyDescent="0.4">
      <c r="A292" s="7"/>
      <c r="B292" s="7"/>
      <c r="C292" s="7"/>
      <c r="P292" s="2"/>
      <c r="AQ292" s="228"/>
    </row>
    <row r="293" spans="1:43" s="1" customFormat="1" ht="15" customHeight="1" x14ac:dyDescent="0.4">
      <c r="A293" s="7"/>
      <c r="B293" s="7"/>
      <c r="C293" s="7"/>
      <c r="P293" s="2"/>
      <c r="AQ293" s="228"/>
    </row>
    <row r="294" spans="1:43" s="1" customFormat="1" ht="15" customHeight="1" x14ac:dyDescent="0.4">
      <c r="A294" s="7"/>
      <c r="B294" s="7"/>
      <c r="C294" s="7"/>
      <c r="P294" s="2"/>
      <c r="AQ294" s="228"/>
    </row>
    <row r="295" spans="1:43" s="1" customFormat="1" ht="15" customHeight="1" x14ac:dyDescent="0.4">
      <c r="A295" s="7"/>
      <c r="B295" s="7"/>
      <c r="C295" s="7"/>
      <c r="P295" s="2"/>
      <c r="AQ295" s="228"/>
    </row>
    <row r="296" spans="1:43" s="1" customFormat="1" ht="15" customHeight="1" x14ac:dyDescent="0.4">
      <c r="A296" s="7"/>
      <c r="B296" s="7"/>
      <c r="C296" s="7"/>
      <c r="P296" s="2"/>
      <c r="AQ296" s="228"/>
    </row>
    <row r="297" spans="1:43" s="1" customFormat="1" ht="15" customHeight="1" x14ac:dyDescent="0.4">
      <c r="A297" s="7"/>
      <c r="B297" s="7"/>
      <c r="C297" s="7"/>
      <c r="P297" s="2"/>
      <c r="AQ297" s="228"/>
    </row>
    <row r="298" spans="1:43" s="1" customFormat="1" ht="15" customHeight="1" x14ac:dyDescent="0.4">
      <c r="A298" s="7"/>
      <c r="B298" s="7"/>
      <c r="C298" s="7"/>
      <c r="P298" s="2"/>
      <c r="AQ298" s="228"/>
    </row>
    <row r="299" spans="1:43" s="1" customFormat="1" ht="15" customHeight="1" x14ac:dyDescent="0.4">
      <c r="A299" s="7"/>
      <c r="B299" s="7"/>
      <c r="C299" s="7"/>
      <c r="P299" s="2"/>
      <c r="AQ299" s="228"/>
    </row>
    <row r="300" spans="1:43" s="1" customFormat="1" ht="15" customHeight="1" x14ac:dyDescent="0.4">
      <c r="A300" s="7"/>
      <c r="B300" s="7"/>
      <c r="C300" s="7"/>
      <c r="P300" s="2"/>
      <c r="AQ300" s="228"/>
    </row>
    <row r="301" spans="1:43" s="1" customFormat="1" ht="15" customHeight="1" x14ac:dyDescent="0.4">
      <c r="A301" s="7"/>
      <c r="B301" s="7"/>
      <c r="C301" s="7"/>
      <c r="P301" s="2"/>
      <c r="AQ301" s="228"/>
    </row>
    <row r="302" spans="1:43" s="1" customFormat="1" ht="15" customHeight="1" x14ac:dyDescent="0.4">
      <c r="A302" s="7"/>
      <c r="B302" s="7"/>
      <c r="C302" s="7"/>
      <c r="P302" s="2"/>
      <c r="AQ302" s="228"/>
    </row>
    <row r="303" spans="1:43" s="1" customFormat="1" ht="15" customHeight="1" x14ac:dyDescent="0.4">
      <c r="A303" s="7"/>
      <c r="B303" s="7"/>
      <c r="C303" s="7"/>
      <c r="P303" s="2"/>
      <c r="AQ303" s="228"/>
    </row>
    <row r="304" spans="1:43" s="1" customFormat="1" ht="15" customHeight="1" x14ac:dyDescent="0.4">
      <c r="A304" s="7"/>
      <c r="B304" s="7"/>
      <c r="C304" s="7"/>
      <c r="P304" s="2"/>
      <c r="AQ304" s="228"/>
    </row>
    <row r="305" spans="1:43" s="1" customFormat="1" ht="15" customHeight="1" x14ac:dyDescent="0.4">
      <c r="A305" s="7"/>
      <c r="B305" s="7"/>
      <c r="C305" s="7"/>
      <c r="P305" s="2"/>
      <c r="AQ305" s="228"/>
    </row>
    <row r="306" spans="1:43" s="1" customFormat="1" ht="15" customHeight="1" x14ac:dyDescent="0.4">
      <c r="A306" s="7"/>
      <c r="B306" s="7"/>
      <c r="C306" s="7"/>
      <c r="P306" s="2"/>
      <c r="AQ306" s="228"/>
    </row>
    <row r="307" spans="1:43" s="1" customFormat="1" ht="15" customHeight="1" x14ac:dyDescent="0.4">
      <c r="A307" s="7"/>
      <c r="B307" s="7"/>
      <c r="C307" s="7"/>
      <c r="P307" s="2"/>
      <c r="AQ307" s="228"/>
    </row>
    <row r="308" spans="1:43" s="1" customFormat="1" ht="15" customHeight="1" x14ac:dyDescent="0.4">
      <c r="A308" s="7"/>
      <c r="B308" s="7"/>
      <c r="C308" s="7"/>
      <c r="P308" s="2"/>
      <c r="AQ308" s="228"/>
    </row>
    <row r="309" spans="1:43" s="1" customFormat="1" ht="15" customHeight="1" x14ac:dyDescent="0.4">
      <c r="A309" s="7"/>
      <c r="B309" s="7"/>
      <c r="C309" s="7"/>
      <c r="P309" s="2"/>
      <c r="AQ309" s="228"/>
    </row>
    <row r="310" spans="1:43" s="1" customFormat="1" ht="15" customHeight="1" x14ac:dyDescent="0.4">
      <c r="A310" s="7"/>
      <c r="B310" s="7"/>
      <c r="C310" s="7"/>
      <c r="P310" s="2"/>
      <c r="AQ310" s="228"/>
    </row>
    <row r="311" spans="1:43" s="1" customFormat="1" ht="15" customHeight="1" x14ac:dyDescent="0.4">
      <c r="A311" s="7"/>
      <c r="B311" s="7"/>
      <c r="C311" s="7"/>
      <c r="P311" s="2"/>
      <c r="AQ311" s="228"/>
    </row>
    <row r="312" spans="1:43" s="1" customFormat="1" ht="15" customHeight="1" x14ac:dyDescent="0.4">
      <c r="A312" s="7"/>
      <c r="B312" s="7"/>
      <c r="C312" s="7"/>
      <c r="P312" s="2"/>
      <c r="AQ312" s="228"/>
    </row>
    <row r="313" spans="1:43" s="1" customFormat="1" ht="15" customHeight="1" x14ac:dyDescent="0.4">
      <c r="A313" s="7"/>
      <c r="B313" s="7"/>
      <c r="C313" s="7"/>
      <c r="P313" s="2"/>
      <c r="AQ313" s="228"/>
    </row>
    <row r="314" spans="1:43" s="1" customFormat="1" ht="15" customHeight="1" x14ac:dyDescent="0.4">
      <c r="A314" s="7"/>
      <c r="B314" s="7"/>
      <c r="C314" s="7"/>
      <c r="P314" s="2"/>
      <c r="AQ314" s="228"/>
    </row>
    <row r="315" spans="1:43" s="1" customFormat="1" ht="15" customHeight="1" x14ac:dyDescent="0.4">
      <c r="A315" s="7"/>
      <c r="B315" s="7"/>
      <c r="C315" s="7"/>
      <c r="P315" s="2"/>
      <c r="AQ315" s="228"/>
    </row>
    <row r="316" spans="1:43" s="1" customFormat="1" ht="15" customHeight="1" x14ac:dyDescent="0.4">
      <c r="A316" s="7"/>
      <c r="B316" s="7"/>
      <c r="C316" s="7"/>
      <c r="P316" s="2"/>
      <c r="AQ316" s="228"/>
    </row>
    <row r="317" spans="1:43" s="1" customFormat="1" ht="15" customHeight="1" x14ac:dyDescent="0.4">
      <c r="A317" s="7"/>
      <c r="B317" s="7"/>
      <c r="C317" s="7"/>
      <c r="P317" s="2"/>
      <c r="AQ317" s="228"/>
    </row>
    <row r="318" spans="1:43" s="1" customFormat="1" ht="15" customHeight="1" x14ac:dyDescent="0.4">
      <c r="A318" s="7"/>
      <c r="B318" s="7"/>
      <c r="C318" s="7"/>
      <c r="P318" s="2"/>
      <c r="AQ318" s="228"/>
    </row>
    <row r="319" spans="1:43" s="1" customFormat="1" ht="15" customHeight="1" x14ac:dyDescent="0.4">
      <c r="A319" s="7"/>
      <c r="B319" s="7"/>
      <c r="C319" s="7"/>
      <c r="P319" s="2"/>
      <c r="AQ319" s="228"/>
    </row>
    <row r="320" spans="1:43" s="1" customFormat="1" ht="15" customHeight="1" x14ac:dyDescent="0.4">
      <c r="A320" s="7"/>
      <c r="B320" s="7"/>
      <c r="C320" s="7"/>
      <c r="P320" s="2"/>
      <c r="AQ320" s="228"/>
    </row>
    <row r="321" spans="1:43" s="1" customFormat="1" ht="15" customHeight="1" x14ac:dyDescent="0.4">
      <c r="A321" s="7"/>
      <c r="B321" s="7"/>
      <c r="C321" s="7"/>
      <c r="P321" s="2"/>
      <c r="AQ321" s="228"/>
    </row>
    <row r="322" spans="1:43" s="1" customFormat="1" ht="15" customHeight="1" x14ac:dyDescent="0.4">
      <c r="A322" s="7"/>
      <c r="B322" s="7"/>
      <c r="C322" s="7"/>
      <c r="P322" s="2"/>
      <c r="AQ322" s="228"/>
    </row>
    <row r="323" spans="1:43" s="1" customFormat="1" ht="15" customHeight="1" x14ac:dyDescent="0.4">
      <c r="A323" s="7"/>
      <c r="B323" s="7"/>
      <c r="C323" s="7"/>
      <c r="P323" s="2"/>
      <c r="AQ323" s="228"/>
    </row>
    <row r="324" spans="1:43" s="1" customFormat="1" ht="15" customHeight="1" x14ac:dyDescent="0.4">
      <c r="A324" s="7"/>
      <c r="B324" s="7"/>
      <c r="C324" s="7"/>
      <c r="P324" s="2"/>
      <c r="AQ324" s="228"/>
    </row>
    <row r="325" spans="1:43" s="1" customFormat="1" ht="15" customHeight="1" x14ac:dyDescent="0.4">
      <c r="A325" s="7"/>
      <c r="B325" s="7"/>
      <c r="C325" s="7"/>
      <c r="P325" s="2"/>
      <c r="AQ325" s="228"/>
    </row>
    <row r="326" spans="1:43" s="1" customFormat="1" ht="15" customHeight="1" x14ac:dyDescent="0.4">
      <c r="A326" s="7"/>
      <c r="B326" s="7"/>
      <c r="C326" s="7"/>
      <c r="P326" s="2"/>
      <c r="AQ326" s="228"/>
    </row>
    <row r="327" spans="1:43" s="1" customFormat="1" ht="15" customHeight="1" x14ac:dyDescent="0.4">
      <c r="A327" s="7"/>
      <c r="B327" s="7"/>
      <c r="C327" s="7"/>
      <c r="P327" s="2"/>
      <c r="AQ327" s="228"/>
    </row>
    <row r="328" spans="1:43" s="1" customFormat="1" ht="15" customHeight="1" x14ac:dyDescent="0.4">
      <c r="A328" s="7"/>
      <c r="B328" s="7"/>
      <c r="C328" s="7"/>
      <c r="P328" s="2"/>
      <c r="AQ328" s="228"/>
    </row>
    <row r="329" spans="1:43" s="1" customFormat="1" ht="15" customHeight="1" x14ac:dyDescent="0.4">
      <c r="A329" s="7"/>
      <c r="B329" s="7"/>
      <c r="C329" s="7"/>
      <c r="P329" s="2"/>
      <c r="AQ329" s="228"/>
    </row>
    <row r="330" spans="1:43" s="1" customFormat="1" ht="15" customHeight="1" x14ac:dyDescent="0.4">
      <c r="A330" s="7"/>
      <c r="B330" s="7"/>
      <c r="C330" s="7"/>
      <c r="P330" s="2"/>
      <c r="AQ330" s="228"/>
    </row>
    <row r="331" spans="1:43" s="1" customFormat="1" ht="15" customHeight="1" x14ac:dyDescent="0.4">
      <c r="A331" s="7"/>
      <c r="B331" s="7"/>
      <c r="C331" s="7"/>
      <c r="P331" s="2"/>
      <c r="AQ331" s="228"/>
    </row>
    <row r="332" spans="1:43" s="1" customFormat="1" ht="15" customHeight="1" x14ac:dyDescent="0.4">
      <c r="A332" s="7"/>
      <c r="B332" s="7"/>
      <c r="C332" s="7"/>
      <c r="P332" s="2"/>
      <c r="AQ332" s="228"/>
    </row>
    <row r="333" spans="1:43" s="1" customFormat="1" ht="15" customHeight="1" x14ac:dyDescent="0.4">
      <c r="A333" s="7"/>
      <c r="B333" s="7"/>
      <c r="C333" s="7"/>
      <c r="P333" s="2"/>
      <c r="AQ333" s="228"/>
    </row>
    <row r="334" spans="1:43" s="1" customFormat="1" ht="15" customHeight="1" x14ac:dyDescent="0.4">
      <c r="A334" s="7"/>
      <c r="B334" s="7"/>
      <c r="C334" s="7"/>
      <c r="P334" s="2"/>
      <c r="AQ334" s="228"/>
    </row>
    <row r="335" spans="1:43" s="1" customFormat="1" ht="15" customHeight="1" x14ac:dyDescent="0.4">
      <c r="A335" s="7"/>
      <c r="B335" s="7"/>
      <c r="C335" s="7"/>
      <c r="P335" s="2"/>
      <c r="AQ335" s="228"/>
    </row>
    <row r="336" spans="1:43" s="1" customFormat="1" ht="15" customHeight="1" x14ac:dyDescent="0.4">
      <c r="A336" s="7"/>
      <c r="B336" s="7"/>
      <c r="C336" s="7"/>
      <c r="P336" s="2"/>
      <c r="AQ336" s="228"/>
    </row>
    <row r="337" spans="1:43" s="1" customFormat="1" ht="15" customHeight="1" x14ac:dyDescent="0.4">
      <c r="A337" s="7"/>
      <c r="B337" s="7"/>
      <c r="C337" s="7"/>
      <c r="P337" s="2"/>
      <c r="AQ337" s="228"/>
    </row>
    <row r="338" spans="1:43" s="1" customFormat="1" ht="15" customHeight="1" x14ac:dyDescent="0.4">
      <c r="A338" s="7"/>
      <c r="B338" s="7"/>
      <c r="C338" s="7"/>
      <c r="P338" s="2"/>
      <c r="AQ338" s="228"/>
    </row>
    <row r="339" spans="1:43" s="1" customFormat="1" ht="15" customHeight="1" x14ac:dyDescent="0.4">
      <c r="A339" s="7"/>
      <c r="B339" s="7"/>
      <c r="C339" s="7"/>
      <c r="P339" s="2"/>
      <c r="AQ339" s="228"/>
    </row>
    <row r="340" spans="1:43" s="1" customFormat="1" ht="15" customHeight="1" x14ac:dyDescent="0.4">
      <c r="A340" s="7"/>
      <c r="B340" s="7"/>
      <c r="C340" s="7"/>
      <c r="P340" s="2"/>
      <c r="AQ340" s="228"/>
    </row>
    <row r="341" spans="1:43" s="1" customFormat="1" ht="15" customHeight="1" x14ac:dyDescent="0.4">
      <c r="A341" s="7"/>
      <c r="B341" s="7"/>
      <c r="C341" s="7"/>
      <c r="P341" s="2"/>
      <c r="AQ341" s="228"/>
    </row>
    <row r="342" spans="1:43" s="1" customFormat="1" ht="15" customHeight="1" x14ac:dyDescent="0.4">
      <c r="A342" s="7"/>
      <c r="B342" s="7"/>
      <c r="C342" s="7"/>
      <c r="P342" s="2"/>
      <c r="AQ342" s="228"/>
    </row>
    <row r="343" spans="1:43" s="1" customFormat="1" ht="15" customHeight="1" x14ac:dyDescent="0.4">
      <c r="A343" s="7"/>
      <c r="B343" s="7"/>
      <c r="C343" s="7"/>
      <c r="P343" s="2"/>
      <c r="AQ343" s="228"/>
    </row>
    <row r="344" spans="1:43" s="1" customFormat="1" ht="15" customHeight="1" x14ac:dyDescent="0.4">
      <c r="A344" s="7"/>
      <c r="B344" s="7"/>
      <c r="C344" s="7"/>
      <c r="P344" s="2"/>
      <c r="AQ344" s="228"/>
    </row>
    <row r="345" spans="1:43" s="1" customFormat="1" ht="15" customHeight="1" x14ac:dyDescent="0.4">
      <c r="A345" s="7"/>
      <c r="B345" s="7"/>
      <c r="C345" s="7"/>
      <c r="P345" s="2"/>
      <c r="AQ345" s="228"/>
    </row>
    <row r="346" spans="1:43" s="1" customFormat="1" ht="15" customHeight="1" x14ac:dyDescent="0.4">
      <c r="A346" s="7"/>
      <c r="B346" s="7"/>
      <c r="C346" s="7"/>
      <c r="P346" s="2"/>
      <c r="AQ346" s="228"/>
    </row>
    <row r="347" spans="1:43" s="1" customFormat="1" ht="15" customHeight="1" x14ac:dyDescent="0.4">
      <c r="A347" s="7"/>
      <c r="B347" s="7"/>
      <c r="C347" s="7"/>
      <c r="P347" s="2"/>
      <c r="AQ347" s="228"/>
    </row>
    <row r="348" spans="1:43" s="1" customFormat="1" ht="15" customHeight="1" x14ac:dyDescent="0.4">
      <c r="A348" s="7"/>
      <c r="B348" s="7"/>
      <c r="C348" s="7"/>
      <c r="P348" s="2"/>
      <c r="AQ348" s="228"/>
    </row>
    <row r="349" spans="1:43" s="1" customFormat="1" ht="15" customHeight="1" x14ac:dyDescent="0.4">
      <c r="A349" s="7"/>
      <c r="B349" s="7"/>
      <c r="C349" s="7"/>
      <c r="P349" s="2"/>
      <c r="AQ349" s="228"/>
    </row>
    <row r="350" spans="1:43" s="1" customFormat="1" ht="15" customHeight="1" x14ac:dyDescent="0.4">
      <c r="A350" s="7"/>
      <c r="B350" s="7"/>
      <c r="C350" s="7"/>
      <c r="P350" s="2"/>
      <c r="AQ350" s="228"/>
    </row>
    <row r="351" spans="1:43" s="1" customFormat="1" ht="15" customHeight="1" x14ac:dyDescent="0.4">
      <c r="A351" s="7"/>
      <c r="B351" s="7"/>
      <c r="C351" s="7"/>
      <c r="P351" s="2"/>
      <c r="AQ351" s="228"/>
    </row>
    <row r="352" spans="1:43" s="1" customFormat="1" ht="15" customHeight="1" x14ac:dyDescent="0.4">
      <c r="A352" s="7"/>
      <c r="B352" s="7"/>
      <c r="C352" s="7"/>
      <c r="P352" s="2"/>
      <c r="AQ352" s="228"/>
    </row>
    <row r="353" spans="1:43" s="1" customFormat="1" ht="15" customHeight="1" x14ac:dyDescent="0.4">
      <c r="A353" s="7"/>
      <c r="B353" s="7"/>
      <c r="C353" s="7"/>
      <c r="P353" s="2"/>
      <c r="AQ353" s="228"/>
    </row>
    <row r="354" spans="1:43" s="1" customFormat="1" ht="15" customHeight="1" x14ac:dyDescent="0.4">
      <c r="A354" s="7"/>
      <c r="B354" s="7"/>
      <c r="C354" s="7"/>
      <c r="P354" s="2"/>
      <c r="AQ354" s="228"/>
    </row>
    <row r="355" spans="1:43" s="1" customFormat="1" ht="15" customHeight="1" x14ac:dyDescent="0.4">
      <c r="A355" s="7"/>
      <c r="B355" s="7"/>
      <c r="C355" s="7"/>
      <c r="P355" s="2"/>
      <c r="AQ355" s="228"/>
    </row>
    <row r="356" spans="1:43" s="1" customFormat="1" ht="15" customHeight="1" x14ac:dyDescent="0.4">
      <c r="A356" s="7"/>
      <c r="B356" s="7"/>
      <c r="C356" s="7"/>
      <c r="P356" s="2"/>
      <c r="AQ356" s="228"/>
    </row>
    <row r="357" spans="1:43" s="1" customFormat="1" ht="15" customHeight="1" x14ac:dyDescent="0.4">
      <c r="A357" s="7"/>
      <c r="B357" s="7"/>
      <c r="C357" s="7"/>
      <c r="P357" s="2"/>
      <c r="AQ357" s="228"/>
    </row>
    <row r="358" spans="1:43" s="1" customFormat="1" ht="15" customHeight="1" x14ac:dyDescent="0.4">
      <c r="A358" s="7"/>
      <c r="B358" s="7"/>
      <c r="C358" s="7"/>
      <c r="P358" s="2"/>
      <c r="AQ358" s="228"/>
    </row>
    <row r="359" spans="1:43" s="1" customFormat="1" ht="15" customHeight="1" x14ac:dyDescent="0.4">
      <c r="A359" s="7"/>
      <c r="B359" s="7"/>
      <c r="C359" s="7"/>
      <c r="P359" s="2"/>
      <c r="AQ359" s="228"/>
    </row>
    <row r="360" spans="1:43" s="1" customFormat="1" ht="15" customHeight="1" x14ac:dyDescent="0.4">
      <c r="A360" s="7"/>
      <c r="B360" s="7"/>
      <c r="C360" s="7"/>
      <c r="P360" s="2"/>
      <c r="AQ360" s="228"/>
    </row>
    <row r="361" spans="1:43" s="1" customFormat="1" ht="15" customHeight="1" x14ac:dyDescent="0.4">
      <c r="A361" s="7"/>
      <c r="B361" s="7"/>
      <c r="C361" s="7"/>
      <c r="P361" s="2"/>
      <c r="AQ361" s="228"/>
    </row>
    <row r="362" spans="1:43" s="1" customFormat="1" ht="15" customHeight="1" x14ac:dyDescent="0.4">
      <c r="A362" s="7"/>
      <c r="B362" s="7"/>
      <c r="C362" s="7"/>
      <c r="P362" s="2"/>
      <c r="AQ362" s="228"/>
    </row>
    <row r="363" spans="1:43" s="1" customFormat="1" ht="15" customHeight="1" x14ac:dyDescent="0.4">
      <c r="A363" s="7"/>
      <c r="B363" s="7"/>
      <c r="C363" s="7"/>
      <c r="P363" s="2"/>
      <c r="AQ363" s="228"/>
    </row>
    <row r="364" spans="1:43" s="1" customFormat="1" ht="15" customHeight="1" x14ac:dyDescent="0.4">
      <c r="A364" s="7"/>
      <c r="B364" s="7"/>
      <c r="C364" s="7"/>
      <c r="P364" s="2"/>
      <c r="AQ364" s="228"/>
    </row>
    <row r="365" spans="1:43" s="1" customFormat="1" ht="15" customHeight="1" x14ac:dyDescent="0.4">
      <c r="A365" s="7"/>
      <c r="B365" s="7"/>
      <c r="C365" s="7"/>
      <c r="P365" s="2"/>
      <c r="AQ365" s="228"/>
    </row>
    <row r="366" spans="1:43" s="1" customFormat="1" ht="15" customHeight="1" x14ac:dyDescent="0.4">
      <c r="A366" s="7"/>
      <c r="B366" s="7"/>
      <c r="C366" s="7"/>
      <c r="P366" s="2"/>
      <c r="AQ366" s="228"/>
    </row>
    <row r="367" spans="1:43" s="1" customFormat="1" ht="15" customHeight="1" x14ac:dyDescent="0.4">
      <c r="A367" s="7"/>
      <c r="B367" s="7"/>
      <c r="C367" s="7"/>
      <c r="P367" s="2"/>
      <c r="AQ367" s="228"/>
    </row>
    <row r="368" spans="1:43" s="1" customFormat="1" ht="15" customHeight="1" x14ac:dyDescent="0.4">
      <c r="A368" s="7"/>
      <c r="B368" s="7"/>
      <c r="C368" s="7"/>
      <c r="P368" s="2"/>
      <c r="AQ368" s="228"/>
    </row>
    <row r="369" spans="1:43" s="1" customFormat="1" ht="15" customHeight="1" x14ac:dyDescent="0.4">
      <c r="A369" s="7"/>
      <c r="B369" s="7"/>
      <c r="C369" s="7"/>
      <c r="P369" s="2"/>
      <c r="AQ369" s="228"/>
    </row>
    <row r="370" spans="1:43" s="1" customFormat="1" ht="15" customHeight="1" x14ac:dyDescent="0.4">
      <c r="A370" s="7"/>
      <c r="B370" s="7"/>
      <c r="C370" s="7"/>
      <c r="P370" s="2"/>
      <c r="AQ370" s="228"/>
    </row>
    <row r="371" spans="1:43" s="1" customFormat="1" ht="15" customHeight="1" x14ac:dyDescent="0.4">
      <c r="A371" s="7"/>
      <c r="B371" s="7"/>
      <c r="C371" s="7"/>
      <c r="P371" s="2"/>
      <c r="AQ371" s="228"/>
    </row>
    <row r="372" spans="1:43" s="1" customFormat="1" ht="15" customHeight="1" x14ac:dyDescent="0.4">
      <c r="A372" s="7"/>
      <c r="B372" s="7"/>
      <c r="C372" s="7"/>
      <c r="P372" s="2"/>
      <c r="AQ372" s="228"/>
    </row>
    <row r="373" spans="1:43" s="1" customFormat="1" ht="15" customHeight="1" x14ac:dyDescent="0.4">
      <c r="A373" s="7"/>
      <c r="B373" s="7"/>
      <c r="C373" s="7"/>
      <c r="P373" s="2"/>
      <c r="AQ373" s="228"/>
    </row>
    <row r="374" spans="1:43" s="1" customFormat="1" ht="15" customHeight="1" x14ac:dyDescent="0.4">
      <c r="A374" s="7"/>
      <c r="B374" s="7"/>
      <c r="C374" s="7"/>
      <c r="P374" s="2"/>
      <c r="AQ374" s="228"/>
    </row>
    <row r="375" spans="1:43" s="1" customFormat="1" ht="15" customHeight="1" x14ac:dyDescent="0.4">
      <c r="A375" s="7"/>
      <c r="B375" s="7"/>
      <c r="C375" s="7"/>
      <c r="P375" s="2"/>
      <c r="AQ375" s="228"/>
    </row>
    <row r="376" spans="1:43" s="1" customFormat="1" ht="15" customHeight="1" x14ac:dyDescent="0.4">
      <c r="A376" s="7"/>
      <c r="B376" s="7"/>
      <c r="C376" s="7"/>
      <c r="P376" s="2"/>
      <c r="AQ376" s="228"/>
    </row>
    <row r="377" spans="1:43" s="1" customFormat="1" ht="15" customHeight="1" x14ac:dyDescent="0.4">
      <c r="A377" s="7"/>
      <c r="B377" s="7"/>
      <c r="C377" s="7"/>
      <c r="P377" s="2"/>
      <c r="AQ377" s="228"/>
    </row>
    <row r="378" spans="1:43" s="1" customFormat="1" ht="15" customHeight="1" x14ac:dyDescent="0.4">
      <c r="A378" s="7"/>
      <c r="B378" s="7"/>
      <c r="C378" s="7"/>
      <c r="P378" s="2"/>
      <c r="AQ378" s="228"/>
    </row>
    <row r="379" spans="1:43" s="1" customFormat="1" ht="15" customHeight="1" x14ac:dyDescent="0.4">
      <c r="A379" s="7"/>
      <c r="B379" s="7"/>
      <c r="C379" s="7"/>
      <c r="P379" s="2"/>
      <c r="AQ379" s="228"/>
    </row>
    <row r="380" spans="1:43" s="1" customFormat="1" ht="15" customHeight="1" x14ac:dyDescent="0.4">
      <c r="A380" s="7"/>
      <c r="B380" s="7"/>
      <c r="C380" s="7"/>
      <c r="P380" s="2"/>
      <c r="AQ380" s="228"/>
    </row>
    <row r="381" spans="1:43" s="1" customFormat="1" ht="15" customHeight="1" x14ac:dyDescent="0.4">
      <c r="A381" s="7"/>
      <c r="B381" s="7"/>
      <c r="C381" s="7"/>
      <c r="P381" s="2"/>
      <c r="AQ381" s="228"/>
    </row>
    <row r="382" spans="1:43" s="1" customFormat="1" ht="15" customHeight="1" x14ac:dyDescent="0.4">
      <c r="A382" s="7"/>
      <c r="B382" s="7"/>
      <c r="C382" s="7"/>
      <c r="P382" s="2"/>
      <c r="AQ382" s="228"/>
    </row>
    <row r="383" spans="1:43" s="1" customFormat="1" ht="15" customHeight="1" x14ac:dyDescent="0.4">
      <c r="A383" s="7"/>
      <c r="B383" s="7"/>
      <c r="C383" s="7"/>
      <c r="P383" s="2"/>
      <c r="AQ383" s="228"/>
    </row>
    <row r="384" spans="1:43" s="1" customFormat="1" ht="15" customHeight="1" x14ac:dyDescent="0.4">
      <c r="A384" s="7"/>
      <c r="B384" s="7"/>
      <c r="C384" s="7"/>
      <c r="P384" s="2"/>
      <c r="AQ384" s="228"/>
    </row>
    <row r="385" spans="1:43" s="1" customFormat="1" ht="15" customHeight="1" x14ac:dyDescent="0.4">
      <c r="A385" s="7"/>
      <c r="B385" s="7"/>
      <c r="C385" s="7"/>
      <c r="P385" s="2"/>
      <c r="AQ385" s="228"/>
    </row>
    <row r="386" spans="1:43" s="1" customFormat="1" ht="15" customHeight="1" x14ac:dyDescent="0.4">
      <c r="A386" s="7"/>
      <c r="B386" s="7"/>
      <c r="C386" s="7"/>
      <c r="P386" s="2"/>
      <c r="AQ386" s="228"/>
    </row>
    <row r="387" spans="1:43" s="1" customFormat="1" ht="15" customHeight="1" x14ac:dyDescent="0.4">
      <c r="A387" s="7"/>
      <c r="B387" s="7"/>
      <c r="C387" s="7"/>
      <c r="P387" s="2"/>
      <c r="AQ387" s="228"/>
    </row>
    <row r="388" spans="1:43" s="1" customFormat="1" ht="15" customHeight="1" x14ac:dyDescent="0.4">
      <c r="A388" s="7"/>
      <c r="B388" s="7"/>
      <c r="C388" s="7"/>
      <c r="P388" s="2"/>
      <c r="AQ388" s="228"/>
    </row>
    <row r="389" spans="1:43" s="1" customFormat="1" ht="15" customHeight="1" x14ac:dyDescent="0.4">
      <c r="A389" s="7"/>
      <c r="B389" s="7"/>
      <c r="C389" s="7"/>
      <c r="P389" s="2"/>
      <c r="AQ389" s="228"/>
    </row>
    <row r="390" spans="1:43" s="1" customFormat="1" ht="15" customHeight="1" x14ac:dyDescent="0.4">
      <c r="A390" s="7"/>
      <c r="B390" s="7"/>
      <c r="C390" s="7"/>
      <c r="P390" s="2"/>
      <c r="AQ390" s="228"/>
    </row>
    <row r="391" spans="1:43" s="1" customFormat="1" ht="15" customHeight="1" x14ac:dyDescent="0.4">
      <c r="A391" s="7"/>
      <c r="B391" s="7"/>
      <c r="C391" s="7"/>
      <c r="P391" s="2"/>
      <c r="AQ391" s="228"/>
    </row>
    <row r="392" spans="1:43" s="1" customFormat="1" ht="15" customHeight="1" x14ac:dyDescent="0.4">
      <c r="A392" s="7"/>
      <c r="B392" s="7"/>
      <c r="C392" s="7"/>
      <c r="P392" s="2"/>
      <c r="AQ392" s="228"/>
    </row>
    <row r="393" spans="1:43" s="1" customFormat="1" ht="15" customHeight="1" x14ac:dyDescent="0.4">
      <c r="A393" s="7"/>
      <c r="B393" s="7"/>
      <c r="C393" s="7"/>
      <c r="P393" s="2"/>
      <c r="AQ393" s="228"/>
    </row>
    <row r="394" spans="1:43" s="1" customFormat="1" ht="15" customHeight="1" x14ac:dyDescent="0.4">
      <c r="A394" s="7"/>
      <c r="B394" s="7"/>
      <c r="C394" s="7"/>
      <c r="P394" s="2"/>
      <c r="AQ394" s="228"/>
    </row>
    <row r="395" spans="1:43" s="1" customFormat="1" ht="15" customHeight="1" x14ac:dyDescent="0.4">
      <c r="A395" s="7"/>
      <c r="B395" s="7"/>
      <c r="C395" s="7"/>
      <c r="P395" s="2"/>
      <c r="AQ395" s="228"/>
    </row>
    <row r="396" spans="1:43" s="1" customFormat="1" ht="15" customHeight="1" x14ac:dyDescent="0.4">
      <c r="A396" s="7"/>
      <c r="B396" s="7"/>
      <c r="C396" s="7"/>
      <c r="P396" s="2"/>
      <c r="AQ396" s="228"/>
    </row>
    <row r="397" spans="1:43" s="1" customFormat="1" ht="15" customHeight="1" x14ac:dyDescent="0.4">
      <c r="A397" s="7"/>
      <c r="B397" s="7"/>
      <c r="C397" s="7"/>
      <c r="P397" s="2"/>
      <c r="AQ397" s="228"/>
    </row>
    <row r="398" spans="1:43" s="1" customFormat="1" ht="15" customHeight="1" x14ac:dyDescent="0.4">
      <c r="A398" s="7"/>
      <c r="B398" s="7"/>
      <c r="C398" s="7"/>
      <c r="P398" s="2"/>
      <c r="AQ398" s="228"/>
    </row>
    <row r="399" spans="1:43" s="1" customFormat="1" ht="15" customHeight="1" x14ac:dyDescent="0.4">
      <c r="A399" s="7"/>
      <c r="B399" s="7"/>
      <c r="C399" s="7"/>
      <c r="P399" s="2"/>
      <c r="AQ399" s="228"/>
    </row>
    <row r="400" spans="1:43" s="1" customFormat="1" ht="15" customHeight="1" x14ac:dyDescent="0.4">
      <c r="A400" s="7"/>
      <c r="B400" s="7"/>
      <c r="C400" s="7"/>
      <c r="P400" s="2"/>
      <c r="AQ400" s="228"/>
    </row>
    <row r="401" spans="1:43" s="1" customFormat="1" ht="15" customHeight="1" x14ac:dyDescent="0.4">
      <c r="A401" s="7"/>
      <c r="B401" s="7"/>
      <c r="C401" s="7"/>
      <c r="P401" s="2"/>
      <c r="AQ401" s="228"/>
    </row>
    <row r="402" spans="1:43" s="1" customFormat="1" ht="15" customHeight="1" x14ac:dyDescent="0.4">
      <c r="A402" s="7"/>
      <c r="B402" s="7"/>
      <c r="C402" s="7"/>
      <c r="P402" s="2"/>
      <c r="AQ402" s="228"/>
    </row>
    <row r="403" spans="1:43" s="1" customFormat="1" ht="15" customHeight="1" x14ac:dyDescent="0.4">
      <c r="A403" s="7"/>
      <c r="B403" s="7"/>
      <c r="C403" s="7"/>
      <c r="P403" s="2"/>
      <c r="AQ403" s="228"/>
    </row>
    <row r="404" spans="1:43" s="1" customFormat="1" ht="15" customHeight="1" x14ac:dyDescent="0.4">
      <c r="A404" s="7"/>
      <c r="B404" s="7"/>
      <c r="C404" s="7"/>
      <c r="P404" s="2"/>
      <c r="AQ404" s="228"/>
    </row>
    <row r="405" spans="1:43" s="1" customFormat="1" ht="15" customHeight="1" x14ac:dyDescent="0.4">
      <c r="A405" s="7"/>
      <c r="B405" s="7"/>
      <c r="C405" s="7"/>
      <c r="P405" s="2"/>
      <c r="AQ405" s="228"/>
    </row>
    <row r="406" spans="1:43" s="1" customFormat="1" ht="15" customHeight="1" x14ac:dyDescent="0.4">
      <c r="A406" s="7"/>
      <c r="B406" s="7"/>
      <c r="C406" s="7"/>
      <c r="P406" s="2"/>
      <c r="AQ406" s="228"/>
    </row>
    <row r="407" spans="1:43" s="1" customFormat="1" ht="15" customHeight="1" x14ac:dyDescent="0.4">
      <c r="A407" s="7"/>
      <c r="B407" s="7"/>
      <c r="C407" s="7"/>
      <c r="P407" s="2"/>
      <c r="AQ407" s="228"/>
    </row>
    <row r="408" spans="1:43" s="1" customFormat="1" ht="15" customHeight="1" x14ac:dyDescent="0.4">
      <c r="A408" s="7"/>
      <c r="B408" s="7"/>
      <c r="C408" s="7"/>
      <c r="P408" s="2"/>
      <c r="AQ408" s="228"/>
    </row>
    <row r="409" spans="1:43" s="1" customFormat="1" ht="15" customHeight="1" x14ac:dyDescent="0.4">
      <c r="A409" s="7"/>
      <c r="B409" s="7"/>
      <c r="C409" s="7"/>
      <c r="P409" s="2"/>
      <c r="AQ409" s="228"/>
    </row>
    <row r="410" spans="1:43" s="1" customFormat="1" ht="15" customHeight="1" x14ac:dyDescent="0.4">
      <c r="A410" s="7"/>
      <c r="B410" s="7"/>
      <c r="C410" s="7"/>
      <c r="P410" s="2"/>
      <c r="AQ410" s="228"/>
    </row>
    <row r="411" spans="1:43" s="1" customFormat="1" ht="15" customHeight="1" x14ac:dyDescent="0.4">
      <c r="A411" s="7"/>
      <c r="B411" s="7"/>
      <c r="C411" s="7"/>
      <c r="P411" s="2"/>
      <c r="AQ411" s="228"/>
    </row>
    <row r="412" spans="1:43" s="1" customFormat="1" ht="15" customHeight="1" x14ac:dyDescent="0.4">
      <c r="A412" s="7"/>
      <c r="B412" s="7"/>
      <c r="C412" s="7"/>
      <c r="P412" s="2"/>
      <c r="AQ412" s="228"/>
    </row>
    <row r="413" spans="1:43" s="1" customFormat="1" ht="15" customHeight="1" x14ac:dyDescent="0.4">
      <c r="A413" s="7"/>
      <c r="B413" s="7"/>
      <c r="C413" s="7"/>
      <c r="P413" s="2"/>
      <c r="AQ413" s="228"/>
    </row>
    <row r="414" spans="1:43" s="1" customFormat="1" ht="15" customHeight="1" x14ac:dyDescent="0.4">
      <c r="A414" s="7"/>
      <c r="B414" s="7"/>
      <c r="C414" s="7"/>
      <c r="P414" s="2"/>
      <c r="AQ414" s="228"/>
    </row>
    <row r="415" spans="1:43" s="1" customFormat="1" ht="15" customHeight="1" x14ac:dyDescent="0.4">
      <c r="A415" s="7"/>
      <c r="B415" s="7"/>
      <c r="C415" s="7"/>
      <c r="P415" s="2"/>
      <c r="AQ415" s="228"/>
    </row>
    <row r="416" spans="1:43" s="1" customFormat="1" ht="15" customHeight="1" x14ac:dyDescent="0.4">
      <c r="A416" s="7"/>
      <c r="B416" s="7"/>
      <c r="C416" s="7"/>
      <c r="P416" s="2"/>
      <c r="AQ416" s="228"/>
    </row>
    <row r="417" spans="1:43" s="1" customFormat="1" ht="15" customHeight="1" x14ac:dyDescent="0.4">
      <c r="A417" s="7"/>
      <c r="B417" s="7"/>
      <c r="C417" s="7"/>
      <c r="P417" s="2"/>
      <c r="AQ417" s="228"/>
    </row>
    <row r="418" spans="1:43" s="1" customFormat="1" ht="15" customHeight="1" x14ac:dyDescent="0.4">
      <c r="A418" s="7"/>
      <c r="B418" s="7"/>
      <c r="C418" s="7"/>
      <c r="P418" s="2"/>
      <c r="AQ418" s="228"/>
    </row>
    <row r="419" spans="1:43" s="1" customFormat="1" ht="15" customHeight="1" x14ac:dyDescent="0.4">
      <c r="A419" s="7"/>
      <c r="B419" s="7"/>
      <c r="C419" s="7"/>
      <c r="P419" s="2"/>
      <c r="AQ419" s="228"/>
    </row>
    <row r="420" spans="1:43" s="1" customFormat="1" ht="15" customHeight="1" x14ac:dyDescent="0.4">
      <c r="A420" s="7"/>
      <c r="B420" s="7"/>
      <c r="C420" s="7"/>
      <c r="P420" s="2"/>
      <c r="AQ420" s="228"/>
    </row>
    <row r="421" spans="1:43" s="1" customFormat="1" ht="15" customHeight="1" x14ac:dyDescent="0.4">
      <c r="A421" s="7"/>
      <c r="B421" s="7"/>
      <c r="C421" s="7"/>
      <c r="P421" s="2"/>
      <c r="AQ421" s="228"/>
    </row>
    <row r="422" spans="1:43" s="1" customFormat="1" ht="15" customHeight="1" x14ac:dyDescent="0.4">
      <c r="A422" s="7"/>
      <c r="B422" s="7"/>
      <c r="C422" s="7"/>
      <c r="P422" s="2"/>
      <c r="AQ422" s="228"/>
    </row>
    <row r="423" spans="1:43" s="1" customFormat="1" ht="15" customHeight="1" x14ac:dyDescent="0.4">
      <c r="A423" s="7"/>
      <c r="B423" s="7"/>
      <c r="C423" s="7"/>
      <c r="P423" s="2"/>
      <c r="AQ423" s="228"/>
    </row>
    <row r="424" spans="1:43" s="1" customFormat="1" ht="15" customHeight="1" x14ac:dyDescent="0.4">
      <c r="A424" s="7"/>
      <c r="B424" s="7"/>
      <c r="C424" s="7"/>
      <c r="P424" s="2"/>
      <c r="AQ424" s="228"/>
    </row>
    <row r="425" spans="1:43" s="1" customFormat="1" ht="15" customHeight="1" x14ac:dyDescent="0.4">
      <c r="A425" s="7"/>
      <c r="B425" s="7"/>
      <c r="C425" s="7"/>
      <c r="P425" s="2"/>
      <c r="AQ425" s="228"/>
    </row>
    <row r="426" spans="1:43" s="1" customFormat="1" ht="15" customHeight="1" x14ac:dyDescent="0.4">
      <c r="A426" s="7"/>
      <c r="B426" s="7"/>
      <c r="C426" s="7"/>
      <c r="P426" s="2"/>
      <c r="AQ426" s="228"/>
    </row>
    <row r="427" spans="1:43" s="1" customFormat="1" ht="15" customHeight="1" x14ac:dyDescent="0.4">
      <c r="A427" s="7"/>
      <c r="B427" s="7"/>
      <c r="C427" s="7"/>
      <c r="P427" s="2"/>
      <c r="AQ427" s="228"/>
    </row>
    <row r="428" spans="1:43" s="1" customFormat="1" ht="15" customHeight="1" x14ac:dyDescent="0.4">
      <c r="A428" s="7"/>
      <c r="B428" s="7"/>
      <c r="C428" s="7"/>
      <c r="P428" s="2"/>
      <c r="AQ428" s="228"/>
    </row>
    <row r="429" spans="1:43" s="1" customFormat="1" ht="15" customHeight="1" x14ac:dyDescent="0.4">
      <c r="A429" s="7"/>
      <c r="B429" s="7"/>
      <c r="C429" s="7"/>
      <c r="P429" s="2"/>
      <c r="AQ429" s="228"/>
    </row>
    <row r="430" spans="1:43" s="1" customFormat="1" ht="15" customHeight="1" x14ac:dyDescent="0.4">
      <c r="A430" s="7"/>
      <c r="B430" s="7"/>
      <c r="C430" s="7"/>
      <c r="P430" s="2"/>
      <c r="AQ430" s="228"/>
    </row>
    <row r="431" spans="1:43" s="1" customFormat="1" ht="15" customHeight="1" x14ac:dyDescent="0.4">
      <c r="A431" s="7"/>
      <c r="B431" s="7"/>
      <c r="C431" s="7"/>
      <c r="P431" s="2"/>
      <c r="AQ431" s="228"/>
    </row>
    <row r="432" spans="1:43" s="1" customFormat="1" ht="15" customHeight="1" x14ac:dyDescent="0.4">
      <c r="A432" s="7"/>
      <c r="B432" s="7"/>
      <c r="C432" s="7"/>
      <c r="P432" s="2"/>
      <c r="AQ432" s="228"/>
    </row>
    <row r="433" spans="1:43" s="1" customFormat="1" ht="15" customHeight="1" x14ac:dyDescent="0.4">
      <c r="A433" s="7"/>
      <c r="B433" s="7"/>
      <c r="C433" s="7"/>
      <c r="P433" s="2"/>
      <c r="AQ433" s="228"/>
    </row>
    <row r="434" spans="1:43" s="1" customFormat="1" ht="15" customHeight="1" x14ac:dyDescent="0.4">
      <c r="A434" s="7"/>
      <c r="B434" s="7"/>
      <c r="C434" s="7"/>
      <c r="P434" s="2"/>
      <c r="AQ434" s="228"/>
    </row>
    <row r="435" spans="1:43" s="1" customFormat="1" ht="15" customHeight="1" x14ac:dyDescent="0.4">
      <c r="A435" s="7"/>
      <c r="B435" s="7"/>
      <c r="C435" s="7"/>
      <c r="P435" s="2"/>
      <c r="AQ435" s="228"/>
    </row>
    <row r="436" spans="1:43" s="1" customFormat="1" ht="15" customHeight="1" x14ac:dyDescent="0.4">
      <c r="A436" s="7"/>
      <c r="B436" s="7"/>
      <c r="C436" s="7"/>
      <c r="P436" s="2"/>
      <c r="AQ436" s="228"/>
    </row>
    <row r="437" spans="1:43" s="1" customFormat="1" ht="15" customHeight="1" x14ac:dyDescent="0.4">
      <c r="A437" s="7"/>
      <c r="B437" s="7"/>
      <c r="C437" s="7"/>
      <c r="P437" s="2"/>
      <c r="AQ437" s="228"/>
    </row>
    <row r="438" spans="1:43" s="1" customFormat="1" ht="15" customHeight="1" x14ac:dyDescent="0.4">
      <c r="A438" s="7"/>
      <c r="B438" s="7"/>
      <c r="C438" s="7"/>
      <c r="P438" s="2"/>
      <c r="AQ438" s="228"/>
    </row>
    <row r="439" spans="1:43" s="1" customFormat="1" ht="15" customHeight="1" x14ac:dyDescent="0.4">
      <c r="A439" s="7"/>
      <c r="B439" s="7"/>
      <c r="C439" s="7"/>
      <c r="P439" s="2"/>
      <c r="AQ439" s="228"/>
    </row>
    <row r="440" spans="1:43" s="1" customFormat="1" ht="15" customHeight="1" x14ac:dyDescent="0.4">
      <c r="A440" s="7"/>
      <c r="B440" s="7"/>
      <c r="C440" s="7"/>
      <c r="P440" s="2"/>
      <c r="AQ440" s="228"/>
    </row>
    <row r="441" spans="1:43" s="1" customFormat="1" ht="15" customHeight="1" x14ac:dyDescent="0.4">
      <c r="A441" s="7"/>
      <c r="B441" s="7"/>
      <c r="C441" s="7"/>
      <c r="P441" s="2"/>
      <c r="AQ441" s="228"/>
    </row>
    <row r="442" spans="1:43" s="1" customFormat="1" ht="15" customHeight="1" x14ac:dyDescent="0.4">
      <c r="A442" s="7"/>
      <c r="B442" s="7"/>
      <c r="C442" s="7"/>
      <c r="P442" s="2"/>
      <c r="AQ442" s="228"/>
    </row>
    <row r="443" spans="1:43" s="1" customFormat="1" ht="15" customHeight="1" x14ac:dyDescent="0.4">
      <c r="A443" s="7"/>
      <c r="B443" s="7"/>
      <c r="C443" s="7"/>
      <c r="P443" s="2"/>
      <c r="AQ443" s="228"/>
    </row>
    <row r="444" spans="1:43" s="1" customFormat="1" ht="15" customHeight="1" x14ac:dyDescent="0.4">
      <c r="A444" s="7"/>
      <c r="B444" s="7"/>
      <c r="C444" s="7"/>
      <c r="P444" s="2"/>
      <c r="AQ444" s="228"/>
    </row>
    <row r="445" spans="1:43" s="1" customFormat="1" ht="15" customHeight="1" x14ac:dyDescent="0.4">
      <c r="A445" s="7"/>
      <c r="B445" s="7"/>
      <c r="C445" s="7"/>
      <c r="P445" s="2"/>
      <c r="AQ445" s="228"/>
    </row>
    <row r="446" spans="1:43" s="1" customFormat="1" ht="15" customHeight="1" x14ac:dyDescent="0.4">
      <c r="A446" s="7"/>
      <c r="B446" s="7"/>
      <c r="C446" s="7"/>
      <c r="P446" s="2"/>
      <c r="AQ446" s="228"/>
    </row>
    <row r="447" spans="1:43" s="1" customFormat="1" ht="15" customHeight="1" x14ac:dyDescent="0.4">
      <c r="A447" s="7"/>
      <c r="B447" s="7"/>
      <c r="C447" s="7"/>
      <c r="P447" s="2"/>
      <c r="AQ447" s="228"/>
    </row>
    <row r="448" spans="1:43" s="1" customFormat="1" ht="15" customHeight="1" x14ac:dyDescent="0.4">
      <c r="A448" s="7"/>
      <c r="B448" s="7"/>
      <c r="C448" s="7"/>
      <c r="P448" s="2"/>
      <c r="AQ448" s="228"/>
    </row>
    <row r="449" spans="1:43" s="1" customFormat="1" ht="15" customHeight="1" x14ac:dyDescent="0.4">
      <c r="A449" s="7"/>
      <c r="B449" s="7"/>
      <c r="C449" s="7"/>
      <c r="P449" s="2"/>
      <c r="AQ449" s="228"/>
    </row>
    <row r="450" spans="1:43" s="1" customFormat="1" ht="15" customHeight="1" x14ac:dyDescent="0.4">
      <c r="A450" s="7"/>
      <c r="B450" s="7"/>
      <c r="C450" s="7"/>
      <c r="P450" s="2"/>
      <c r="AQ450" s="228"/>
    </row>
    <row r="451" spans="1:43" s="1" customFormat="1" ht="15" customHeight="1" x14ac:dyDescent="0.4">
      <c r="A451" s="7"/>
      <c r="B451" s="7"/>
      <c r="C451" s="7"/>
      <c r="P451" s="2"/>
      <c r="AQ451" s="228"/>
    </row>
    <row r="452" spans="1:43" s="1" customFormat="1" ht="15" customHeight="1" x14ac:dyDescent="0.4">
      <c r="A452" s="7"/>
      <c r="B452" s="7"/>
      <c r="C452" s="7"/>
      <c r="P452" s="2"/>
      <c r="AQ452" s="228"/>
    </row>
    <row r="453" spans="1:43" s="1" customFormat="1" ht="15" customHeight="1" x14ac:dyDescent="0.4">
      <c r="A453" s="7"/>
      <c r="B453" s="7"/>
      <c r="C453" s="7"/>
      <c r="P453" s="2"/>
      <c r="AQ453" s="228"/>
    </row>
    <row r="454" spans="1:43" s="1" customFormat="1" ht="15" customHeight="1" x14ac:dyDescent="0.4">
      <c r="A454" s="7"/>
      <c r="B454" s="7"/>
      <c r="C454" s="7"/>
      <c r="P454" s="2"/>
      <c r="AQ454" s="228"/>
    </row>
    <row r="455" spans="1:43" s="1" customFormat="1" ht="15" customHeight="1" x14ac:dyDescent="0.4">
      <c r="A455" s="7"/>
      <c r="B455" s="7"/>
      <c r="C455" s="7"/>
      <c r="P455" s="2"/>
      <c r="AQ455" s="228"/>
    </row>
    <row r="456" spans="1:43" s="1" customFormat="1" ht="15" customHeight="1" x14ac:dyDescent="0.4">
      <c r="A456" s="7"/>
      <c r="B456" s="7"/>
      <c r="C456" s="7"/>
      <c r="P456" s="2"/>
      <c r="AQ456" s="228"/>
    </row>
    <row r="457" spans="1:43" s="1" customFormat="1" ht="15" customHeight="1" x14ac:dyDescent="0.4">
      <c r="A457" s="7"/>
      <c r="B457" s="7"/>
      <c r="C457" s="7"/>
      <c r="P457" s="2"/>
      <c r="AQ457" s="228"/>
    </row>
    <row r="458" spans="1:43" s="1" customFormat="1" ht="15" customHeight="1" x14ac:dyDescent="0.4">
      <c r="A458" s="7"/>
      <c r="B458" s="7"/>
      <c r="C458" s="7"/>
      <c r="P458" s="2"/>
      <c r="AQ458" s="228"/>
    </row>
    <row r="459" spans="1:43" s="1" customFormat="1" ht="15" customHeight="1" x14ac:dyDescent="0.4">
      <c r="A459" s="7"/>
      <c r="B459" s="7"/>
      <c r="C459" s="7"/>
      <c r="P459" s="2"/>
      <c r="AQ459" s="228"/>
    </row>
    <row r="460" spans="1:43" s="1" customFormat="1" ht="15" customHeight="1" x14ac:dyDescent="0.4">
      <c r="A460" s="7"/>
      <c r="B460" s="7"/>
      <c r="C460" s="7"/>
      <c r="P460" s="2"/>
      <c r="AQ460" s="228"/>
    </row>
    <row r="461" spans="1:43" s="1" customFormat="1" ht="15" customHeight="1" x14ac:dyDescent="0.4">
      <c r="A461" s="7"/>
      <c r="B461" s="7"/>
      <c r="C461" s="7"/>
      <c r="P461" s="2"/>
      <c r="AQ461" s="228"/>
    </row>
    <row r="462" spans="1:43" s="1" customFormat="1" ht="15" customHeight="1" x14ac:dyDescent="0.4">
      <c r="A462" s="7"/>
      <c r="B462" s="7"/>
      <c r="C462" s="7"/>
      <c r="P462" s="2"/>
      <c r="AQ462" s="228"/>
    </row>
    <row r="463" spans="1:43" s="1" customFormat="1" ht="15" customHeight="1" x14ac:dyDescent="0.4">
      <c r="A463" s="7"/>
      <c r="B463" s="7"/>
      <c r="C463" s="7"/>
      <c r="P463" s="2"/>
      <c r="AQ463" s="228"/>
    </row>
    <row r="464" spans="1:43" s="1" customFormat="1" ht="15" customHeight="1" x14ac:dyDescent="0.4">
      <c r="A464" s="7"/>
      <c r="B464" s="7"/>
      <c r="C464" s="7"/>
      <c r="P464" s="2"/>
      <c r="AQ464" s="228"/>
    </row>
    <row r="465" spans="1:43" s="1" customFormat="1" ht="15" customHeight="1" x14ac:dyDescent="0.4">
      <c r="A465" s="7"/>
      <c r="B465" s="7"/>
      <c r="C465" s="7"/>
      <c r="P465" s="2"/>
      <c r="AQ465" s="228"/>
    </row>
    <row r="466" spans="1:43" s="1" customFormat="1" ht="15" customHeight="1" x14ac:dyDescent="0.4">
      <c r="A466" s="7"/>
      <c r="B466" s="7"/>
      <c r="C466" s="7"/>
      <c r="P466" s="2"/>
      <c r="AQ466" s="228"/>
    </row>
    <row r="467" spans="1:43" s="1" customFormat="1" ht="15" customHeight="1" x14ac:dyDescent="0.4">
      <c r="A467" s="7"/>
      <c r="B467" s="7"/>
      <c r="C467" s="7"/>
      <c r="P467" s="2"/>
      <c r="AQ467" s="228"/>
    </row>
    <row r="468" spans="1:43" s="1" customFormat="1" ht="15" customHeight="1" x14ac:dyDescent="0.4">
      <c r="A468" s="7"/>
      <c r="B468" s="7"/>
      <c r="C468" s="7"/>
      <c r="P468" s="2"/>
      <c r="AQ468" s="228"/>
    </row>
    <row r="469" spans="1:43" s="1" customFormat="1" ht="15" customHeight="1" x14ac:dyDescent="0.4">
      <c r="A469" s="7"/>
      <c r="B469" s="7"/>
      <c r="C469" s="7"/>
      <c r="P469" s="2"/>
      <c r="AQ469" s="228"/>
    </row>
    <row r="470" spans="1:43" s="1" customFormat="1" ht="15" customHeight="1" x14ac:dyDescent="0.4">
      <c r="A470" s="7"/>
      <c r="B470" s="7"/>
      <c r="C470" s="7"/>
      <c r="P470" s="2"/>
      <c r="AQ470" s="228"/>
    </row>
    <row r="471" spans="1:43" s="1" customFormat="1" ht="15" customHeight="1" x14ac:dyDescent="0.4">
      <c r="A471" s="7"/>
      <c r="B471" s="7"/>
      <c r="C471" s="7"/>
      <c r="P471" s="2"/>
      <c r="AQ471" s="228"/>
    </row>
    <row r="472" spans="1:43" s="1" customFormat="1" ht="15" customHeight="1" x14ac:dyDescent="0.4">
      <c r="A472" s="7"/>
      <c r="B472" s="7"/>
      <c r="C472" s="7"/>
      <c r="P472" s="2"/>
      <c r="AQ472" s="228"/>
    </row>
    <row r="473" spans="1:43" s="1" customFormat="1" ht="15" customHeight="1" x14ac:dyDescent="0.4">
      <c r="A473" s="7"/>
      <c r="B473" s="7"/>
      <c r="C473" s="7"/>
      <c r="P473" s="2"/>
      <c r="AQ473" s="228"/>
    </row>
    <row r="474" spans="1:43" s="1" customFormat="1" ht="15" customHeight="1" x14ac:dyDescent="0.4">
      <c r="A474" s="7"/>
      <c r="B474" s="7"/>
      <c r="C474" s="7"/>
      <c r="P474" s="2"/>
      <c r="AQ474" s="228"/>
    </row>
    <row r="475" spans="1:43" s="1" customFormat="1" ht="15" customHeight="1" x14ac:dyDescent="0.4">
      <c r="A475" s="7"/>
      <c r="B475" s="7"/>
      <c r="C475" s="7"/>
      <c r="P475" s="2"/>
      <c r="AQ475" s="228"/>
    </row>
    <row r="476" spans="1:43" s="1" customFormat="1" ht="15" customHeight="1" x14ac:dyDescent="0.4">
      <c r="A476" s="7"/>
      <c r="B476" s="7"/>
      <c r="C476" s="7"/>
      <c r="P476" s="2"/>
      <c r="AQ476" s="228"/>
    </row>
    <row r="477" spans="1:43" s="1" customFormat="1" ht="15" customHeight="1" x14ac:dyDescent="0.4">
      <c r="A477" s="7"/>
      <c r="B477" s="7"/>
      <c r="C477" s="7"/>
      <c r="P477" s="2"/>
      <c r="AQ477" s="228"/>
    </row>
    <row r="478" spans="1:43" s="1" customFormat="1" ht="15" customHeight="1" x14ac:dyDescent="0.4">
      <c r="A478" s="7"/>
      <c r="B478" s="7"/>
      <c r="C478" s="7"/>
      <c r="P478" s="2"/>
      <c r="AQ478" s="228"/>
    </row>
    <row r="479" spans="1:43" s="1" customFormat="1" ht="15" customHeight="1" x14ac:dyDescent="0.4">
      <c r="A479" s="7"/>
      <c r="B479" s="7"/>
      <c r="C479" s="7"/>
      <c r="P479" s="2"/>
      <c r="AQ479" s="228"/>
    </row>
    <row r="480" spans="1:43" s="1" customFormat="1" ht="15" customHeight="1" x14ac:dyDescent="0.4">
      <c r="A480" s="7"/>
      <c r="B480" s="7"/>
      <c r="C480" s="7"/>
      <c r="P480" s="2"/>
      <c r="AQ480" s="228"/>
    </row>
    <row r="481" spans="1:43" s="1" customFormat="1" ht="15" customHeight="1" x14ac:dyDescent="0.4">
      <c r="A481" s="7"/>
      <c r="B481" s="7"/>
      <c r="C481" s="7"/>
      <c r="P481" s="2"/>
      <c r="AQ481" s="228"/>
    </row>
    <row r="482" spans="1:43" s="1" customFormat="1" ht="15" customHeight="1" x14ac:dyDescent="0.4">
      <c r="A482" s="7"/>
      <c r="B482" s="7"/>
      <c r="C482" s="7"/>
      <c r="P482" s="2"/>
      <c r="AQ482" s="228"/>
    </row>
    <row r="483" spans="1:43" s="1" customFormat="1" ht="15" customHeight="1" x14ac:dyDescent="0.4">
      <c r="A483" s="7"/>
      <c r="B483" s="7"/>
      <c r="C483" s="7"/>
      <c r="P483" s="2"/>
      <c r="AQ483" s="228"/>
    </row>
    <row r="484" spans="1:43" s="1" customFormat="1" ht="15" customHeight="1" x14ac:dyDescent="0.4">
      <c r="A484" s="7"/>
      <c r="B484" s="7"/>
      <c r="C484" s="7"/>
      <c r="P484" s="2"/>
      <c r="AQ484" s="228"/>
    </row>
    <row r="485" spans="1:43" s="1" customFormat="1" ht="15" customHeight="1" x14ac:dyDescent="0.4">
      <c r="A485" s="7"/>
      <c r="B485" s="7"/>
      <c r="C485" s="7"/>
      <c r="P485" s="2"/>
      <c r="AQ485" s="228"/>
    </row>
    <row r="486" spans="1:43" s="1" customFormat="1" ht="15" customHeight="1" x14ac:dyDescent="0.4">
      <c r="A486" s="7"/>
      <c r="B486" s="7"/>
      <c r="C486" s="7"/>
      <c r="P486" s="2"/>
      <c r="AQ486" s="228"/>
    </row>
    <row r="487" spans="1:43" s="1" customFormat="1" ht="15" customHeight="1" x14ac:dyDescent="0.4">
      <c r="A487" s="7"/>
      <c r="B487" s="7"/>
      <c r="C487" s="7"/>
      <c r="P487" s="2"/>
      <c r="AQ487" s="228"/>
    </row>
    <row r="488" spans="1:43" s="1" customFormat="1" ht="15" customHeight="1" x14ac:dyDescent="0.4">
      <c r="A488" s="7"/>
      <c r="B488" s="7"/>
      <c r="C488" s="7"/>
      <c r="P488" s="2"/>
      <c r="AQ488" s="228"/>
    </row>
    <row r="489" spans="1:43" s="1" customFormat="1" ht="15" customHeight="1" x14ac:dyDescent="0.4">
      <c r="A489" s="7"/>
      <c r="B489" s="7"/>
      <c r="C489" s="7"/>
      <c r="P489" s="2"/>
      <c r="AQ489" s="228"/>
    </row>
    <row r="490" spans="1:43" s="1" customFormat="1" ht="15" customHeight="1" x14ac:dyDescent="0.4">
      <c r="A490" s="7"/>
      <c r="B490" s="7"/>
      <c r="C490" s="7"/>
      <c r="P490" s="2"/>
      <c r="AQ490" s="228"/>
    </row>
    <row r="491" spans="1:43" s="1" customFormat="1" ht="15" customHeight="1" x14ac:dyDescent="0.4">
      <c r="A491" s="7"/>
      <c r="B491" s="7"/>
      <c r="C491" s="7"/>
      <c r="P491" s="2"/>
      <c r="AQ491" s="228"/>
    </row>
    <row r="492" spans="1:43" s="1" customFormat="1" ht="15" customHeight="1" x14ac:dyDescent="0.4">
      <c r="A492" s="7"/>
      <c r="B492" s="7"/>
      <c r="C492" s="7"/>
      <c r="P492" s="2"/>
      <c r="AQ492" s="228"/>
    </row>
    <row r="493" spans="1:43" s="1" customFormat="1" ht="15" customHeight="1" x14ac:dyDescent="0.4">
      <c r="A493" s="7"/>
      <c r="B493" s="7"/>
      <c r="C493" s="7"/>
      <c r="P493" s="2"/>
      <c r="AQ493" s="228"/>
    </row>
    <row r="494" spans="1:43" s="1" customFormat="1" ht="15" customHeight="1" x14ac:dyDescent="0.4">
      <c r="A494" s="7"/>
      <c r="B494" s="7"/>
      <c r="C494" s="7"/>
      <c r="P494" s="2"/>
      <c r="AQ494" s="228"/>
    </row>
    <row r="495" spans="1:43" s="1" customFormat="1" ht="15" customHeight="1" x14ac:dyDescent="0.4">
      <c r="A495" s="7"/>
      <c r="B495" s="7"/>
      <c r="C495" s="7"/>
      <c r="P495" s="2"/>
      <c r="AQ495" s="228"/>
    </row>
    <row r="496" spans="1:43" s="1" customFormat="1" ht="15" customHeight="1" x14ac:dyDescent="0.4">
      <c r="A496" s="7"/>
      <c r="B496" s="7"/>
      <c r="C496" s="7"/>
      <c r="P496" s="2"/>
      <c r="AQ496" s="228"/>
    </row>
    <row r="497" spans="1:43" s="1" customFormat="1" ht="15" customHeight="1" x14ac:dyDescent="0.4">
      <c r="A497" s="7"/>
      <c r="B497" s="7"/>
      <c r="C497" s="7"/>
      <c r="P497" s="2"/>
      <c r="AQ497" s="228"/>
    </row>
    <row r="498" spans="1:43" s="1" customFormat="1" ht="15" customHeight="1" x14ac:dyDescent="0.4">
      <c r="A498" s="7"/>
      <c r="B498" s="7"/>
      <c r="C498" s="7"/>
      <c r="P498" s="2"/>
      <c r="AQ498" s="228"/>
    </row>
    <row r="499" spans="1:43" s="1" customFormat="1" ht="15" customHeight="1" x14ac:dyDescent="0.4">
      <c r="A499" s="7"/>
      <c r="B499" s="7"/>
      <c r="C499" s="7"/>
      <c r="P499" s="2"/>
      <c r="AQ499" s="228"/>
    </row>
    <row r="500" spans="1:43" s="1" customFormat="1" ht="15" customHeight="1" x14ac:dyDescent="0.4">
      <c r="A500" s="7"/>
      <c r="B500" s="7"/>
      <c r="C500" s="7"/>
      <c r="P500" s="2"/>
      <c r="AQ500" s="228"/>
    </row>
    <row r="501" spans="1:43" s="1" customFormat="1" ht="15" customHeight="1" x14ac:dyDescent="0.4">
      <c r="A501" s="7"/>
      <c r="B501" s="7"/>
      <c r="C501" s="7"/>
      <c r="P501" s="2"/>
      <c r="AQ501" s="228"/>
    </row>
    <row r="502" spans="1:43" s="1" customFormat="1" ht="15" customHeight="1" x14ac:dyDescent="0.4">
      <c r="A502" s="7"/>
      <c r="B502" s="7"/>
      <c r="C502" s="7"/>
      <c r="P502" s="2"/>
      <c r="AQ502" s="228"/>
    </row>
    <row r="503" spans="1:43" s="1" customFormat="1" ht="15" customHeight="1" x14ac:dyDescent="0.4">
      <c r="A503" s="7"/>
      <c r="B503" s="7"/>
      <c r="C503" s="7"/>
      <c r="P503" s="2"/>
      <c r="AQ503" s="228"/>
    </row>
    <row r="504" spans="1:43" s="1" customFormat="1" ht="15" customHeight="1" x14ac:dyDescent="0.4">
      <c r="A504" s="7"/>
      <c r="B504" s="7"/>
      <c r="C504" s="7"/>
      <c r="P504" s="2"/>
      <c r="AQ504" s="228"/>
    </row>
    <row r="505" spans="1:43" s="1" customFormat="1" ht="15" customHeight="1" x14ac:dyDescent="0.4">
      <c r="A505" s="7"/>
      <c r="B505" s="7"/>
      <c r="C505" s="7"/>
      <c r="P505" s="2"/>
      <c r="AQ505" s="228"/>
    </row>
    <row r="506" spans="1:43" s="1" customFormat="1" ht="15" customHeight="1" x14ac:dyDescent="0.4">
      <c r="A506" s="7"/>
      <c r="B506" s="7"/>
      <c r="C506" s="7"/>
      <c r="P506" s="2"/>
      <c r="AQ506" s="228"/>
    </row>
    <row r="507" spans="1:43" s="1" customFormat="1" ht="15" customHeight="1" x14ac:dyDescent="0.4">
      <c r="A507" s="7"/>
      <c r="B507" s="7"/>
      <c r="C507" s="7"/>
      <c r="P507" s="2"/>
      <c r="AQ507" s="228"/>
    </row>
    <row r="508" spans="1:43" s="1" customFormat="1" ht="15" customHeight="1" x14ac:dyDescent="0.4">
      <c r="A508" s="7"/>
      <c r="B508" s="7"/>
      <c r="C508" s="7"/>
      <c r="P508" s="2"/>
      <c r="AQ508" s="228"/>
    </row>
    <row r="509" spans="1:43" s="1" customFormat="1" ht="15" customHeight="1" x14ac:dyDescent="0.4">
      <c r="A509" s="7"/>
      <c r="B509" s="7"/>
      <c r="C509" s="7"/>
      <c r="P509" s="2"/>
      <c r="AQ509" s="228"/>
    </row>
    <row r="510" spans="1:43" s="1" customFormat="1" ht="15" customHeight="1" x14ac:dyDescent="0.4">
      <c r="A510" s="7"/>
      <c r="B510" s="7"/>
      <c r="C510" s="7"/>
      <c r="P510" s="2"/>
      <c r="AQ510" s="228"/>
    </row>
    <row r="511" spans="1:43" s="1" customFormat="1" ht="15" customHeight="1" x14ac:dyDescent="0.4">
      <c r="A511" s="7"/>
      <c r="B511" s="7"/>
      <c r="C511" s="7"/>
      <c r="P511" s="2"/>
      <c r="AQ511" s="228"/>
    </row>
    <row r="512" spans="1:43" s="1" customFormat="1" ht="15" customHeight="1" x14ac:dyDescent="0.4">
      <c r="A512" s="7"/>
      <c r="B512" s="7"/>
      <c r="C512" s="7"/>
      <c r="P512" s="2"/>
      <c r="AQ512" s="228"/>
    </row>
    <row r="513" spans="1:43" s="1" customFormat="1" ht="15" customHeight="1" x14ac:dyDescent="0.4">
      <c r="A513" s="7"/>
      <c r="B513" s="7"/>
      <c r="C513" s="7"/>
      <c r="P513" s="2"/>
      <c r="AQ513" s="228"/>
    </row>
    <row r="514" spans="1:43" s="1" customFormat="1" ht="15" customHeight="1" x14ac:dyDescent="0.4">
      <c r="A514" s="7"/>
      <c r="B514" s="7"/>
      <c r="C514" s="7"/>
      <c r="P514" s="2"/>
      <c r="AQ514" s="228"/>
    </row>
    <row r="515" spans="1:43" s="1" customFormat="1" ht="15" customHeight="1" x14ac:dyDescent="0.4">
      <c r="A515" s="7"/>
      <c r="B515" s="7"/>
      <c r="C515" s="7"/>
      <c r="P515" s="2"/>
      <c r="AQ515" s="228"/>
    </row>
    <row r="516" spans="1:43" s="1" customFormat="1" ht="15" customHeight="1" x14ac:dyDescent="0.4">
      <c r="A516" s="7"/>
      <c r="B516" s="7"/>
      <c r="C516" s="7"/>
      <c r="P516" s="2"/>
      <c r="AQ516" s="228"/>
    </row>
    <row r="517" spans="1:43" s="1" customFormat="1" ht="15" customHeight="1" x14ac:dyDescent="0.4">
      <c r="A517" s="7"/>
      <c r="B517" s="7"/>
      <c r="C517" s="7"/>
      <c r="P517" s="2"/>
      <c r="AQ517" s="228"/>
    </row>
    <row r="518" spans="1:43" s="1" customFormat="1" ht="15" customHeight="1" x14ac:dyDescent="0.4">
      <c r="A518" s="7"/>
      <c r="B518" s="7"/>
      <c r="C518" s="7"/>
      <c r="P518" s="2"/>
      <c r="AQ518" s="228"/>
    </row>
    <row r="519" spans="1:43" s="1" customFormat="1" ht="15" customHeight="1" x14ac:dyDescent="0.4">
      <c r="A519" s="7"/>
      <c r="B519" s="7"/>
      <c r="C519" s="7"/>
      <c r="P519" s="2"/>
      <c r="AQ519" s="228"/>
    </row>
    <row r="520" spans="1:43" s="1" customFormat="1" ht="15" customHeight="1" x14ac:dyDescent="0.4">
      <c r="A520" s="7"/>
      <c r="B520" s="7"/>
      <c r="C520" s="7"/>
      <c r="P520" s="2"/>
      <c r="AQ520" s="228"/>
    </row>
    <row r="521" spans="1:43" s="1" customFormat="1" ht="15" customHeight="1" x14ac:dyDescent="0.4">
      <c r="A521" s="7"/>
      <c r="B521" s="7"/>
      <c r="C521" s="7"/>
      <c r="P521" s="2"/>
      <c r="AQ521" s="228"/>
    </row>
    <row r="522" spans="1:43" s="1" customFormat="1" ht="15" customHeight="1" x14ac:dyDescent="0.4">
      <c r="A522" s="7"/>
      <c r="B522" s="7"/>
      <c r="C522" s="7"/>
      <c r="P522" s="2"/>
      <c r="AQ522" s="228"/>
    </row>
    <row r="523" spans="1:43" s="1" customFormat="1" ht="15" customHeight="1" x14ac:dyDescent="0.4">
      <c r="A523" s="7"/>
      <c r="B523" s="7"/>
      <c r="C523" s="7"/>
      <c r="P523" s="2"/>
      <c r="AQ523" s="228"/>
    </row>
    <row r="524" spans="1:43" s="1" customFormat="1" ht="15" customHeight="1" x14ac:dyDescent="0.4">
      <c r="A524" s="7"/>
      <c r="B524" s="7"/>
      <c r="C524" s="7"/>
      <c r="P524" s="2"/>
      <c r="AQ524" s="228"/>
    </row>
    <row r="525" spans="1:43" s="1" customFormat="1" ht="15" customHeight="1" x14ac:dyDescent="0.4">
      <c r="A525" s="7"/>
      <c r="B525" s="7"/>
      <c r="C525" s="7"/>
      <c r="P525" s="2"/>
      <c r="AQ525" s="228"/>
    </row>
    <row r="526" spans="1:43" s="1" customFormat="1" ht="15" customHeight="1" x14ac:dyDescent="0.4">
      <c r="A526" s="7"/>
      <c r="B526" s="7"/>
      <c r="C526" s="7"/>
      <c r="P526" s="2"/>
      <c r="AQ526" s="228"/>
    </row>
    <row r="527" spans="1:43" s="1" customFormat="1" ht="15" customHeight="1" x14ac:dyDescent="0.4">
      <c r="A527" s="7"/>
      <c r="B527" s="7"/>
      <c r="C527" s="7"/>
      <c r="P527" s="2"/>
      <c r="AQ527" s="228"/>
    </row>
    <row r="528" spans="1:43" s="1" customFormat="1" ht="15" customHeight="1" x14ac:dyDescent="0.4">
      <c r="A528" s="7"/>
      <c r="B528" s="7"/>
      <c r="C528" s="7"/>
      <c r="P528" s="2"/>
      <c r="AQ528" s="228"/>
    </row>
    <row r="529" spans="1:43" s="1" customFormat="1" ht="15" customHeight="1" x14ac:dyDescent="0.4">
      <c r="A529" s="7"/>
      <c r="B529" s="7"/>
      <c r="C529" s="7"/>
      <c r="P529" s="2"/>
      <c r="AQ529" s="228"/>
    </row>
    <row r="530" spans="1:43" s="1" customFormat="1" ht="15" customHeight="1" x14ac:dyDescent="0.4">
      <c r="A530" s="7"/>
      <c r="B530" s="7"/>
      <c r="C530" s="7"/>
      <c r="P530" s="2"/>
      <c r="AQ530" s="228"/>
    </row>
    <row r="531" spans="1:43" s="1" customFormat="1" ht="15" customHeight="1" x14ac:dyDescent="0.4">
      <c r="A531" s="7"/>
      <c r="B531" s="7"/>
      <c r="C531" s="7"/>
      <c r="P531" s="2"/>
      <c r="AQ531" s="228"/>
    </row>
    <row r="532" spans="1:43" s="1" customFormat="1" ht="15" customHeight="1" x14ac:dyDescent="0.4">
      <c r="A532" s="7"/>
      <c r="B532" s="7"/>
      <c r="C532" s="7"/>
      <c r="P532" s="2"/>
      <c r="AQ532" s="228"/>
    </row>
    <row r="533" spans="1:43" s="1" customFormat="1" ht="15" customHeight="1" x14ac:dyDescent="0.4">
      <c r="A533" s="7"/>
      <c r="B533" s="7"/>
      <c r="C533" s="7"/>
      <c r="P533" s="2"/>
      <c r="AQ533" s="228"/>
    </row>
    <row r="534" spans="1:43" s="1" customFormat="1" ht="15" customHeight="1" x14ac:dyDescent="0.4">
      <c r="A534" s="7"/>
      <c r="B534" s="7"/>
      <c r="C534" s="7"/>
      <c r="P534" s="2"/>
      <c r="AQ534" s="228"/>
    </row>
    <row r="535" spans="1:43" s="1" customFormat="1" ht="15" customHeight="1" x14ac:dyDescent="0.4">
      <c r="A535" s="7"/>
      <c r="B535" s="7"/>
      <c r="C535" s="7"/>
      <c r="P535" s="2"/>
      <c r="AQ535" s="228"/>
    </row>
    <row r="536" spans="1:43" s="1" customFormat="1" ht="15" customHeight="1" x14ac:dyDescent="0.4">
      <c r="A536" s="7"/>
      <c r="B536" s="7"/>
      <c r="C536" s="7"/>
      <c r="P536" s="2"/>
      <c r="AQ536" s="228"/>
    </row>
    <row r="537" spans="1:43" s="1" customFormat="1" ht="15" customHeight="1" x14ac:dyDescent="0.4">
      <c r="A537" s="7"/>
      <c r="B537" s="7"/>
      <c r="C537" s="7"/>
      <c r="P537" s="2"/>
      <c r="AQ537" s="228"/>
    </row>
    <row r="538" spans="1:43" s="1" customFormat="1" ht="15" customHeight="1" x14ac:dyDescent="0.4">
      <c r="A538" s="7"/>
      <c r="B538" s="7"/>
      <c r="C538" s="7"/>
      <c r="P538" s="2"/>
      <c r="AQ538" s="228"/>
    </row>
    <row r="539" spans="1:43" s="1" customFormat="1" ht="15" customHeight="1" x14ac:dyDescent="0.4">
      <c r="A539" s="7"/>
      <c r="B539" s="7"/>
      <c r="C539" s="7"/>
      <c r="P539" s="2"/>
      <c r="AQ539" s="228"/>
    </row>
    <row r="540" spans="1:43" s="1" customFormat="1" ht="15" customHeight="1" x14ac:dyDescent="0.4">
      <c r="A540" s="7"/>
      <c r="B540" s="7"/>
      <c r="C540" s="7"/>
      <c r="P540" s="2"/>
      <c r="AQ540" s="228"/>
    </row>
    <row r="541" spans="1:43" s="1" customFormat="1" ht="15" customHeight="1" x14ac:dyDescent="0.4">
      <c r="A541" s="7"/>
      <c r="B541" s="7"/>
      <c r="C541" s="7"/>
      <c r="P541" s="2"/>
      <c r="AQ541" s="228"/>
    </row>
    <row r="542" spans="1:43" s="1" customFormat="1" ht="15" customHeight="1" x14ac:dyDescent="0.4">
      <c r="A542" s="7"/>
      <c r="B542" s="7"/>
      <c r="C542" s="7"/>
      <c r="P542" s="2"/>
      <c r="AQ542" s="228"/>
    </row>
    <row r="543" spans="1:43" s="1" customFormat="1" ht="15" customHeight="1" x14ac:dyDescent="0.4">
      <c r="A543" s="7"/>
      <c r="B543" s="7"/>
      <c r="C543" s="7"/>
      <c r="P543" s="2"/>
      <c r="AQ543" s="228"/>
    </row>
    <row r="544" spans="1:43" s="1" customFormat="1" ht="15" customHeight="1" x14ac:dyDescent="0.4">
      <c r="A544" s="7"/>
      <c r="B544" s="7"/>
      <c r="C544" s="7"/>
      <c r="P544" s="2"/>
      <c r="AQ544" s="228"/>
    </row>
    <row r="545" spans="1:43" s="1" customFormat="1" ht="15" customHeight="1" x14ac:dyDescent="0.4">
      <c r="A545" s="7"/>
      <c r="B545" s="7"/>
      <c r="C545" s="7"/>
      <c r="P545" s="2"/>
      <c r="AQ545" s="228"/>
    </row>
    <row r="546" spans="1:43" s="1" customFormat="1" ht="15" customHeight="1" x14ac:dyDescent="0.4">
      <c r="A546" s="7"/>
      <c r="B546" s="7"/>
      <c r="C546" s="7"/>
      <c r="P546" s="2"/>
      <c r="AQ546" s="228"/>
    </row>
    <row r="547" spans="1:43" s="1" customFormat="1" ht="15" customHeight="1" x14ac:dyDescent="0.4">
      <c r="A547" s="7"/>
      <c r="B547" s="7"/>
      <c r="C547" s="7"/>
      <c r="P547" s="2"/>
      <c r="AQ547" s="228"/>
    </row>
    <row r="548" spans="1:43" s="1" customFormat="1" ht="15" customHeight="1" x14ac:dyDescent="0.4">
      <c r="A548" s="7"/>
      <c r="B548" s="7"/>
      <c r="C548" s="7"/>
      <c r="P548" s="2"/>
      <c r="AQ548" s="228"/>
    </row>
    <row r="549" spans="1:43" s="1" customFormat="1" ht="15" customHeight="1" x14ac:dyDescent="0.4">
      <c r="A549" s="7"/>
      <c r="B549" s="7"/>
      <c r="C549" s="7"/>
      <c r="P549" s="2"/>
      <c r="AQ549" s="228"/>
    </row>
    <row r="550" spans="1:43" s="1" customFormat="1" ht="15" customHeight="1" x14ac:dyDescent="0.4">
      <c r="A550" s="7"/>
      <c r="B550" s="7"/>
      <c r="C550" s="7"/>
      <c r="P550" s="2"/>
      <c r="AQ550" s="228"/>
    </row>
    <row r="551" spans="1:43" s="1" customFormat="1" ht="15" customHeight="1" x14ac:dyDescent="0.4">
      <c r="A551" s="7"/>
      <c r="B551" s="7"/>
      <c r="C551" s="7"/>
      <c r="P551" s="2"/>
      <c r="AQ551" s="228"/>
    </row>
    <row r="552" spans="1:43" s="1" customFormat="1" ht="15" customHeight="1" x14ac:dyDescent="0.4">
      <c r="A552" s="7"/>
      <c r="B552" s="7"/>
      <c r="C552" s="7"/>
      <c r="P552" s="2"/>
      <c r="AQ552" s="228"/>
    </row>
    <row r="553" spans="1:43" s="1" customFormat="1" ht="15" customHeight="1" x14ac:dyDescent="0.4">
      <c r="A553" s="7"/>
      <c r="B553" s="7"/>
      <c r="C553" s="7"/>
      <c r="P553" s="2"/>
      <c r="AQ553" s="228"/>
    </row>
    <row r="554" spans="1:43" s="1" customFormat="1" ht="15" customHeight="1" x14ac:dyDescent="0.4">
      <c r="A554" s="7"/>
      <c r="B554" s="7"/>
      <c r="C554" s="7"/>
      <c r="P554" s="2"/>
      <c r="AQ554" s="228"/>
    </row>
    <row r="555" spans="1:43" s="1" customFormat="1" ht="15" customHeight="1" x14ac:dyDescent="0.4">
      <c r="A555" s="7"/>
      <c r="B555" s="7"/>
      <c r="C555" s="7"/>
      <c r="P555" s="2"/>
      <c r="AQ555" s="228"/>
    </row>
    <row r="556" spans="1:43" s="1" customFormat="1" ht="15" customHeight="1" x14ac:dyDescent="0.4">
      <c r="A556" s="7"/>
      <c r="B556" s="7"/>
      <c r="C556" s="7"/>
      <c r="P556" s="2"/>
      <c r="AQ556" s="228"/>
    </row>
    <row r="557" spans="1:43" s="1" customFormat="1" ht="15" customHeight="1" x14ac:dyDescent="0.4">
      <c r="A557" s="7"/>
      <c r="B557" s="7"/>
      <c r="C557" s="7"/>
      <c r="P557" s="2"/>
      <c r="AQ557" s="228"/>
    </row>
    <row r="558" spans="1:43" s="1" customFormat="1" ht="15" customHeight="1" x14ac:dyDescent="0.4">
      <c r="A558" s="7"/>
      <c r="B558" s="7"/>
      <c r="C558" s="7"/>
      <c r="P558" s="2"/>
      <c r="AQ558" s="228"/>
    </row>
    <row r="559" spans="1:43" s="1" customFormat="1" ht="15" customHeight="1" x14ac:dyDescent="0.4">
      <c r="A559" s="7"/>
      <c r="B559" s="7"/>
      <c r="C559" s="7"/>
      <c r="P559" s="2"/>
      <c r="AQ559" s="228"/>
    </row>
    <row r="560" spans="1:43" s="1" customFormat="1" ht="15" customHeight="1" x14ac:dyDescent="0.4">
      <c r="A560" s="7"/>
      <c r="B560" s="7"/>
      <c r="C560" s="7"/>
      <c r="P560" s="2"/>
      <c r="AQ560" s="228"/>
    </row>
    <row r="561" spans="1:43" s="1" customFormat="1" ht="15" customHeight="1" x14ac:dyDescent="0.4">
      <c r="A561" s="7"/>
      <c r="B561" s="7"/>
      <c r="C561" s="7"/>
      <c r="P561" s="2"/>
      <c r="AQ561" s="228"/>
    </row>
    <row r="562" spans="1:43" s="1" customFormat="1" ht="15" customHeight="1" x14ac:dyDescent="0.4">
      <c r="A562" s="7"/>
      <c r="B562" s="7"/>
      <c r="C562" s="7"/>
      <c r="P562" s="2"/>
      <c r="AQ562" s="228"/>
    </row>
    <row r="563" spans="1:43" s="1" customFormat="1" ht="15" customHeight="1" x14ac:dyDescent="0.4">
      <c r="A563" s="7"/>
      <c r="B563" s="7"/>
      <c r="C563" s="7"/>
      <c r="P563" s="2"/>
      <c r="AQ563" s="228"/>
    </row>
    <row r="564" spans="1:43" s="1" customFormat="1" ht="15" customHeight="1" x14ac:dyDescent="0.4">
      <c r="A564" s="7"/>
      <c r="B564" s="7"/>
      <c r="C564" s="7"/>
      <c r="P564" s="2"/>
      <c r="AQ564" s="228"/>
    </row>
    <row r="565" spans="1:43" s="1" customFormat="1" ht="15" customHeight="1" x14ac:dyDescent="0.4">
      <c r="A565" s="7"/>
      <c r="B565" s="7"/>
      <c r="C565" s="7"/>
      <c r="P565" s="2"/>
      <c r="AQ565" s="228"/>
    </row>
    <row r="566" spans="1:43" s="1" customFormat="1" ht="15" customHeight="1" x14ac:dyDescent="0.4">
      <c r="A566" s="7"/>
      <c r="B566" s="7"/>
      <c r="C566" s="7"/>
      <c r="P566" s="2"/>
      <c r="AQ566" s="228"/>
    </row>
    <row r="567" spans="1:43" s="1" customFormat="1" ht="15" customHeight="1" x14ac:dyDescent="0.4">
      <c r="A567" s="7"/>
      <c r="B567" s="7"/>
      <c r="C567" s="7"/>
      <c r="P567" s="2"/>
      <c r="AQ567" s="228"/>
    </row>
    <row r="568" spans="1:43" s="1" customFormat="1" ht="15" customHeight="1" x14ac:dyDescent="0.4">
      <c r="A568" s="7"/>
      <c r="B568" s="7"/>
      <c r="C568" s="7"/>
      <c r="P568" s="2"/>
      <c r="AQ568" s="228"/>
    </row>
    <row r="569" spans="1:43" s="1" customFormat="1" ht="15" customHeight="1" x14ac:dyDescent="0.4">
      <c r="A569" s="7"/>
      <c r="B569" s="7"/>
      <c r="C569" s="7"/>
      <c r="P569" s="2"/>
      <c r="AQ569" s="228"/>
    </row>
    <row r="570" spans="1:43" s="1" customFormat="1" ht="15" customHeight="1" x14ac:dyDescent="0.4">
      <c r="A570" s="7"/>
      <c r="B570" s="7"/>
      <c r="C570" s="7"/>
      <c r="P570" s="2"/>
      <c r="AQ570" s="228"/>
    </row>
    <row r="571" spans="1:43" s="1" customFormat="1" ht="15" customHeight="1" x14ac:dyDescent="0.4">
      <c r="A571" s="7"/>
      <c r="B571" s="7"/>
      <c r="C571" s="7"/>
      <c r="P571" s="2"/>
      <c r="AQ571" s="228"/>
    </row>
    <row r="572" spans="1:43" s="1" customFormat="1" ht="15" customHeight="1" x14ac:dyDescent="0.4">
      <c r="A572" s="7"/>
      <c r="B572" s="7"/>
      <c r="C572" s="7"/>
      <c r="P572" s="2"/>
      <c r="AQ572" s="228"/>
    </row>
    <row r="573" spans="1:43" s="1" customFormat="1" ht="15" customHeight="1" x14ac:dyDescent="0.4">
      <c r="A573" s="7"/>
      <c r="B573" s="7"/>
      <c r="C573" s="7"/>
      <c r="P573" s="2"/>
      <c r="AQ573" s="228"/>
    </row>
    <row r="574" spans="1:43" s="1" customFormat="1" ht="15" customHeight="1" x14ac:dyDescent="0.4">
      <c r="A574" s="7"/>
      <c r="B574" s="7"/>
      <c r="C574" s="7"/>
      <c r="P574" s="2"/>
      <c r="AQ574" s="228"/>
    </row>
    <row r="575" spans="1:43" s="1" customFormat="1" ht="15" customHeight="1" x14ac:dyDescent="0.4">
      <c r="A575" s="7"/>
      <c r="B575" s="7"/>
      <c r="C575" s="7"/>
      <c r="P575" s="2"/>
      <c r="AQ575" s="228"/>
    </row>
    <row r="576" spans="1:43" s="1" customFormat="1" ht="15" customHeight="1" x14ac:dyDescent="0.4">
      <c r="A576" s="7"/>
      <c r="B576" s="7"/>
      <c r="C576" s="7"/>
      <c r="P576" s="2"/>
      <c r="AQ576" s="228"/>
    </row>
    <row r="577" spans="1:43" s="1" customFormat="1" ht="15" customHeight="1" x14ac:dyDescent="0.4">
      <c r="A577" s="7"/>
      <c r="B577" s="7"/>
      <c r="C577" s="7"/>
      <c r="P577" s="2"/>
      <c r="AQ577" s="228"/>
    </row>
    <row r="578" spans="1:43" s="1" customFormat="1" ht="15" customHeight="1" x14ac:dyDescent="0.4">
      <c r="A578" s="7"/>
      <c r="B578" s="7"/>
      <c r="C578" s="7"/>
      <c r="P578" s="2"/>
      <c r="AQ578" s="228"/>
    </row>
    <row r="579" spans="1:43" s="1" customFormat="1" ht="15" customHeight="1" x14ac:dyDescent="0.4">
      <c r="A579" s="7"/>
      <c r="B579" s="7"/>
      <c r="C579" s="7"/>
      <c r="P579" s="2"/>
      <c r="AQ579" s="228"/>
    </row>
    <row r="580" spans="1:43" s="1" customFormat="1" ht="15" customHeight="1" x14ac:dyDescent="0.4">
      <c r="A580" s="7"/>
      <c r="B580" s="7"/>
      <c r="C580" s="7"/>
      <c r="P580" s="2"/>
      <c r="AQ580" s="228"/>
    </row>
    <row r="581" spans="1:43" s="1" customFormat="1" ht="15" customHeight="1" x14ac:dyDescent="0.4">
      <c r="A581" s="7"/>
      <c r="B581" s="7"/>
      <c r="C581" s="7"/>
      <c r="P581" s="2"/>
      <c r="AQ581" s="228"/>
    </row>
    <row r="582" spans="1:43" s="1" customFormat="1" ht="15" customHeight="1" x14ac:dyDescent="0.4">
      <c r="A582" s="7"/>
      <c r="B582" s="7"/>
      <c r="C582" s="7"/>
      <c r="P582" s="2"/>
      <c r="AQ582" s="228"/>
    </row>
    <row r="583" spans="1:43" s="1" customFormat="1" ht="15" customHeight="1" x14ac:dyDescent="0.4">
      <c r="A583" s="7"/>
      <c r="B583" s="7"/>
      <c r="C583" s="7"/>
      <c r="P583" s="2"/>
      <c r="AQ583" s="228"/>
    </row>
    <row r="584" spans="1:43" s="1" customFormat="1" ht="15" customHeight="1" x14ac:dyDescent="0.4">
      <c r="A584" s="7"/>
      <c r="B584" s="7"/>
      <c r="C584" s="7"/>
      <c r="P584" s="2"/>
      <c r="AQ584" s="228"/>
    </row>
    <row r="585" spans="1:43" s="1" customFormat="1" ht="15" customHeight="1" x14ac:dyDescent="0.4">
      <c r="A585" s="7"/>
      <c r="B585" s="7"/>
      <c r="C585" s="7"/>
      <c r="P585" s="2"/>
      <c r="AQ585" s="228"/>
    </row>
    <row r="586" spans="1:43" s="1" customFormat="1" ht="15" customHeight="1" x14ac:dyDescent="0.4">
      <c r="A586" s="7"/>
      <c r="B586" s="7"/>
      <c r="C586" s="7"/>
      <c r="P586" s="2"/>
      <c r="AQ586" s="228"/>
    </row>
    <row r="587" spans="1:43" s="1" customFormat="1" ht="15" customHeight="1" x14ac:dyDescent="0.4">
      <c r="A587" s="7"/>
      <c r="B587" s="7"/>
      <c r="C587" s="7"/>
      <c r="P587" s="2"/>
      <c r="AQ587" s="228"/>
    </row>
    <row r="588" spans="1:43" s="1" customFormat="1" ht="15" customHeight="1" x14ac:dyDescent="0.4">
      <c r="A588" s="7"/>
      <c r="B588" s="7"/>
      <c r="C588" s="7"/>
      <c r="P588" s="2"/>
      <c r="AQ588" s="228"/>
    </row>
    <row r="589" spans="1:43" s="1" customFormat="1" ht="15" customHeight="1" x14ac:dyDescent="0.4">
      <c r="A589" s="7"/>
      <c r="B589" s="7"/>
      <c r="C589" s="7"/>
      <c r="P589" s="2"/>
      <c r="AQ589" s="228"/>
    </row>
    <row r="590" spans="1:43" s="1" customFormat="1" ht="15" customHeight="1" x14ac:dyDescent="0.4">
      <c r="A590" s="7"/>
      <c r="B590" s="7"/>
      <c r="C590" s="7"/>
      <c r="P590" s="2"/>
      <c r="AQ590" s="228"/>
    </row>
    <row r="591" spans="1:43" s="1" customFormat="1" ht="15" customHeight="1" x14ac:dyDescent="0.4">
      <c r="A591" s="7"/>
      <c r="B591" s="7"/>
      <c r="C591" s="7"/>
      <c r="P591" s="2"/>
      <c r="AQ591" s="228"/>
    </row>
    <row r="592" spans="1:43" s="1" customFormat="1" ht="15" customHeight="1" x14ac:dyDescent="0.4">
      <c r="A592" s="7"/>
      <c r="B592" s="7"/>
      <c r="C592" s="7"/>
      <c r="P592" s="2"/>
      <c r="AQ592" s="228"/>
    </row>
    <row r="593" spans="1:43" s="1" customFormat="1" ht="15" customHeight="1" x14ac:dyDescent="0.4">
      <c r="A593" s="7"/>
      <c r="B593" s="7"/>
      <c r="C593" s="7"/>
      <c r="P593" s="2"/>
      <c r="AQ593" s="228"/>
    </row>
    <row r="594" spans="1:43" s="1" customFormat="1" ht="15" customHeight="1" x14ac:dyDescent="0.4">
      <c r="A594" s="7"/>
      <c r="B594" s="7"/>
      <c r="C594" s="7"/>
      <c r="P594" s="2"/>
      <c r="AQ594" s="228"/>
    </row>
    <row r="595" spans="1:43" s="1" customFormat="1" ht="15" customHeight="1" x14ac:dyDescent="0.4">
      <c r="A595" s="7"/>
      <c r="B595" s="7"/>
      <c r="C595" s="7"/>
      <c r="P595" s="2"/>
      <c r="AQ595" s="228"/>
    </row>
    <row r="596" spans="1:43" s="1" customFormat="1" ht="15" customHeight="1" x14ac:dyDescent="0.4">
      <c r="A596" s="7"/>
      <c r="B596" s="7"/>
      <c r="C596" s="7"/>
      <c r="P596" s="2"/>
      <c r="AQ596" s="228"/>
    </row>
    <row r="597" spans="1:43" s="1" customFormat="1" ht="15" customHeight="1" x14ac:dyDescent="0.4">
      <c r="A597" s="7"/>
      <c r="B597" s="7"/>
      <c r="C597" s="7"/>
      <c r="P597" s="2"/>
      <c r="AQ597" s="228"/>
    </row>
    <row r="598" spans="1:43" s="1" customFormat="1" ht="15" customHeight="1" x14ac:dyDescent="0.4">
      <c r="A598" s="7"/>
      <c r="B598" s="7"/>
      <c r="C598" s="7"/>
      <c r="P598" s="2"/>
      <c r="AQ598" s="228"/>
    </row>
    <row r="599" spans="1:43" s="1" customFormat="1" ht="15" customHeight="1" x14ac:dyDescent="0.4">
      <c r="A599" s="7"/>
      <c r="B599" s="7"/>
      <c r="C599" s="7"/>
      <c r="P599" s="2"/>
      <c r="AQ599" s="228"/>
    </row>
    <row r="600" spans="1:43" s="1" customFormat="1" ht="15" customHeight="1" x14ac:dyDescent="0.4">
      <c r="A600" s="7"/>
      <c r="B600" s="7"/>
      <c r="C600" s="7"/>
      <c r="P600" s="2"/>
      <c r="AQ600" s="228"/>
    </row>
    <row r="601" spans="1:43" s="1" customFormat="1" ht="15" customHeight="1" x14ac:dyDescent="0.4">
      <c r="A601" s="7"/>
      <c r="B601" s="7"/>
      <c r="C601" s="7"/>
      <c r="P601" s="2"/>
      <c r="AQ601" s="228"/>
    </row>
    <row r="602" spans="1:43" s="1" customFormat="1" ht="15" customHeight="1" x14ac:dyDescent="0.4">
      <c r="A602" s="7"/>
      <c r="B602" s="7"/>
      <c r="C602" s="7"/>
      <c r="P602" s="2"/>
      <c r="AQ602" s="228"/>
    </row>
    <row r="603" spans="1:43" s="1" customFormat="1" ht="15" customHeight="1" x14ac:dyDescent="0.4">
      <c r="A603" s="7"/>
      <c r="B603" s="7"/>
      <c r="C603" s="7"/>
      <c r="P603" s="2"/>
      <c r="AQ603" s="228"/>
    </row>
    <row r="604" spans="1:43" s="1" customFormat="1" ht="15" customHeight="1" x14ac:dyDescent="0.4">
      <c r="A604" s="7"/>
      <c r="B604" s="7"/>
      <c r="C604" s="7"/>
      <c r="P604" s="2"/>
      <c r="AQ604" s="228"/>
    </row>
    <row r="605" spans="1:43" s="1" customFormat="1" ht="15" customHeight="1" x14ac:dyDescent="0.4">
      <c r="A605" s="7"/>
      <c r="B605" s="7"/>
      <c r="C605" s="7"/>
      <c r="P605" s="2"/>
      <c r="AQ605" s="228"/>
    </row>
    <row r="606" spans="1:43" s="1" customFormat="1" ht="15" customHeight="1" x14ac:dyDescent="0.4">
      <c r="A606" s="7"/>
      <c r="B606" s="7"/>
      <c r="C606" s="7"/>
      <c r="P606" s="2"/>
      <c r="AQ606" s="228"/>
    </row>
    <row r="607" spans="1:43" s="1" customFormat="1" ht="15" customHeight="1" x14ac:dyDescent="0.4">
      <c r="A607" s="7"/>
      <c r="B607" s="7"/>
      <c r="C607" s="7"/>
      <c r="P607" s="2"/>
      <c r="AQ607" s="228"/>
    </row>
    <row r="608" spans="1:43" s="1" customFormat="1" ht="15" customHeight="1" x14ac:dyDescent="0.4">
      <c r="A608" s="7"/>
      <c r="B608" s="7"/>
      <c r="C608" s="7"/>
      <c r="P608" s="2"/>
      <c r="AQ608" s="228"/>
    </row>
    <row r="609" spans="1:43" s="1" customFormat="1" ht="15" customHeight="1" x14ac:dyDescent="0.4">
      <c r="A609" s="7"/>
      <c r="B609" s="7"/>
      <c r="C609" s="7"/>
      <c r="P609" s="2"/>
      <c r="AQ609" s="228"/>
    </row>
    <row r="610" spans="1:43" s="1" customFormat="1" ht="15" customHeight="1" x14ac:dyDescent="0.4">
      <c r="A610" s="7"/>
      <c r="B610" s="7"/>
      <c r="C610" s="7"/>
      <c r="P610" s="2"/>
      <c r="AQ610" s="228"/>
    </row>
    <row r="611" spans="1:43" s="1" customFormat="1" ht="15" customHeight="1" x14ac:dyDescent="0.4">
      <c r="A611" s="7"/>
      <c r="B611" s="7"/>
      <c r="C611" s="7"/>
      <c r="P611" s="2"/>
      <c r="AQ611" s="228"/>
    </row>
    <row r="612" spans="1:43" s="1" customFormat="1" ht="15" customHeight="1" x14ac:dyDescent="0.4">
      <c r="A612" s="7"/>
      <c r="B612" s="7"/>
      <c r="C612" s="7"/>
      <c r="P612" s="2"/>
      <c r="AQ612" s="228"/>
    </row>
    <row r="613" spans="1:43" s="1" customFormat="1" ht="15" customHeight="1" x14ac:dyDescent="0.4">
      <c r="A613" s="7"/>
      <c r="B613" s="7"/>
      <c r="C613" s="7"/>
      <c r="P613" s="2"/>
      <c r="AQ613" s="228"/>
    </row>
    <row r="614" spans="1:43" s="1" customFormat="1" ht="15" customHeight="1" x14ac:dyDescent="0.4">
      <c r="A614" s="7"/>
      <c r="B614" s="7"/>
      <c r="C614" s="7"/>
      <c r="P614" s="2"/>
      <c r="AQ614" s="228"/>
    </row>
    <row r="615" spans="1:43" s="1" customFormat="1" ht="15" customHeight="1" x14ac:dyDescent="0.4">
      <c r="A615" s="7"/>
      <c r="B615" s="7"/>
      <c r="C615" s="7"/>
      <c r="P615" s="2"/>
      <c r="AQ615" s="228"/>
    </row>
    <row r="616" spans="1:43" s="1" customFormat="1" ht="15" customHeight="1" x14ac:dyDescent="0.4">
      <c r="A616" s="7"/>
      <c r="B616" s="7"/>
      <c r="C616" s="7"/>
      <c r="P616" s="2"/>
      <c r="AQ616" s="228"/>
    </row>
    <row r="617" spans="1:43" s="1" customFormat="1" ht="15" customHeight="1" x14ac:dyDescent="0.4">
      <c r="A617" s="7"/>
      <c r="B617" s="7"/>
      <c r="C617" s="7"/>
      <c r="P617" s="2"/>
      <c r="AQ617" s="228"/>
    </row>
    <row r="618" spans="1:43" s="1" customFormat="1" ht="15" customHeight="1" x14ac:dyDescent="0.4">
      <c r="A618" s="7"/>
      <c r="B618" s="7"/>
      <c r="C618" s="7"/>
      <c r="P618" s="2"/>
      <c r="AQ618" s="228"/>
    </row>
    <row r="619" spans="1:43" s="1" customFormat="1" ht="15" customHeight="1" x14ac:dyDescent="0.4">
      <c r="A619" s="7"/>
      <c r="B619" s="7"/>
      <c r="C619" s="7"/>
      <c r="P619" s="2"/>
      <c r="AQ619" s="228"/>
    </row>
    <row r="620" spans="1:43" s="1" customFormat="1" ht="15" customHeight="1" x14ac:dyDescent="0.4">
      <c r="A620" s="7"/>
      <c r="B620" s="7"/>
      <c r="C620" s="7"/>
      <c r="P620" s="2"/>
      <c r="AQ620" s="228"/>
    </row>
    <row r="621" spans="1:43" s="1" customFormat="1" ht="15" customHeight="1" x14ac:dyDescent="0.4">
      <c r="A621" s="7"/>
      <c r="B621" s="7"/>
      <c r="C621" s="7"/>
      <c r="P621" s="2"/>
      <c r="AQ621" s="228"/>
    </row>
    <row r="622" spans="1:43" s="1" customFormat="1" ht="15" customHeight="1" x14ac:dyDescent="0.4">
      <c r="A622" s="7"/>
      <c r="B622" s="7"/>
      <c r="C622" s="7"/>
      <c r="P622" s="2"/>
      <c r="AQ622" s="228"/>
    </row>
    <row r="623" spans="1:43" s="1" customFormat="1" ht="15" customHeight="1" x14ac:dyDescent="0.4">
      <c r="A623" s="7"/>
      <c r="B623" s="7"/>
      <c r="C623" s="7"/>
      <c r="P623" s="2"/>
      <c r="AQ623" s="228"/>
    </row>
    <row r="624" spans="1:43" s="1" customFormat="1" ht="15" customHeight="1" x14ac:dyDescent="0.4">
      <c r="A624" s="7"/>
      <c r="B624" s="7"/>
      <c r="C624" s="7"/>
      <c r="P624" s="2"/>
      <c r="AQ624" s="228"/>
    </row>
    <row r="625" spans="1:43" s="1" customFormat="1" ht="15" customHeight="1" x14ac:dyDescent="0.4">
      <c r="A625" s="7"/>
      <c r="B625" s="7"/>
      <c r="C625" s="7"/>
      <c r="P625" s="2"/>
      <c r="AQ625" s="228"/>
    </row>
    <row r="626" spans="1:43" s="1" customFormat="1" ht="15" customHeight="1" x14ac:dyDescent="0.4">
      <c r="A626" s="7"/>
      <c r="B626" s="7"/>
      <c r="C626" s="7"/>
      <c r="P626" s="2"/>
      <c r="AQ626" s="228"/>
    </row>
    <row r="627" spans="1:43" s="1" customFormat="1" ht="15" customHeight="1" x14ac:dyDescent="0.4">
      <c r="A627" s="7"/>
      <c r="B627" s="7"/>
      <c r="C627" s="7"/>
      <c r="P627" s="2"/>
      <c r="AQ627" s="228"/>
    </row>
    <row r="628" spans="1:43" s="1" customFormat="1" ht="15" customHeight="1" x14ac:dyDescent="0.4">
      <c r="A628" s="7"/>
      <c r="B628" s="7"/>
      <c r="C628" s="7"/>
      <c r="P628" s="2"/>
      <c r="AQ628" s="228"/>
    </row>
    <row r="629" spans="1:43" s="1" customFormat="1" ht="15" customHeight="1" x14ac:dyDescent="0.4">
      <c r="A629" s="7"/>
      <c r="B629" s="7"/>
      <c r="C629" s="7"/>
      <c r="P629" s="2"/>
      <c r="AQ629" s="228"/>
    </row>
    <row r="630" spans="1:43" s="1" customFormat="1" ht="15" customHeight="1" x14ac:dyDescent="0.4">
      <c r="A630" s="7"/>
      <c r="B630" s="7"/>
      <c r="C630" s="7"/>
      <c r="P630" s="2"/>
      <c r="AQ630" s="228"/>
    </row>
    <row r="631" spans="1:43" s="1" customFormat="1" ht="15" customHeight="1" x14ac:dyDescent="0.4">
      <c r="A631" s="7"/>
      <c r="B631" s="7"/>
      <c r="C631" s="7"/>
      <c r="P631" s="2"/>
      <c r="AQ631" s="228"/>
    </row>
    <row r="632" spans="1:43" s="1" customFormat="1" ht="15" customHeight="1" x14ac:dyDescent="0.4">
      <c r="A632" s="7"/>
      <c r="B632" s="7"/>
      <c r="C632" s="7"/>
      <c r="P632" s="2"/>
      <c r="AQ632" s="228"/>
    </row>
    <row r="633" spans="1:43" s="1" customFormat="1" ht="15" customHeight="1" x14ac:dyDescent="0.4">
      <c r="A633" s="7"/>
      <c r="B633" s="7"/>
      <c r="C633" s="7"/>
      <c r="P633" s="2"/>
      <c r="AQ633" s="228"/>
    </row>
    <row r="634" spans="1:43" s="1" customFormat="1" ht="15" customHeight="1" x14ac:dyDescent="0.4">
      <c r="A634" s="7"/>
      <c r="B634" s="7"/>
      <c r="C634" s="7"/>
      <c r="P634" s="2"/>
      <c r="AQ634" s="228"/>
    </row>
    <row r="635" spans="1:43" s="1" customFormat="1" ht="15" customHeight="1" x14ac:dyDescent="0.4">
      <c r="A635" s="7"/>
      <c r="B635" s="7"/>
      <c r="C635" s="7"/>
      <c r="P635" s="2"/>
      <c r="AQ635" s="228"/>
    </row>
    <row r="636" spans="1:43" s="1" customFormat="1" ht="15" customHeight="1" x14ac:dyDescent="0.4">
      <c r="A636" s="7"/>
      <c r="B636" s="7"/>
      <c r="C636" s="7"/>
      <c r="P636" s="2"/>
      <c r="AQ636" s="228"/>
    </row>
    <row r="637" spans="1:43" s="1" customFormat="1" ht="15" customHeight="1" x14ac:dyDescent="0.4">
      <c r="A637" s="7"/>
      <c r="B637" s="7"/>
      <c r="C637" s="7"/>
      <c r="P637" s="2"/>
      <c r="AQ637" s="228"/>
    </row>
    <row r="638" spans="1:43" s="1" customFormat="1" ht="15" customHeight="1" x14ac:dyDescent="0.4">
      <c r="A638" s="7"/>
      <c r="B638" s="7"/>
      <c r="C638" s="7"/>
      <c r="P638" s="2"/>
      <c r="AQ638" s="228"/>
    </row>
    <row r="639" spans="1:43" s="1" customFormat="1" ht="15" customHeight="1" x14ac:dyDescent="0.4">
      <c r="A639" s="7"/>
      <c r="B639" s="7"/>
      <c r="C639" s="7"/>
      <c r="P639" s="2"/>
      <c r="AQ639" s="228"/>
    </row>
    <row r="640" spans="1:43" s="1" customFormat="1" ht="15" customHeight="1" x14ac:dyDescent="0.4">
      <c r="A640" s="7"/>
      <c r="B640" s="7"/>
      <c r="C640" s="7"/>
      <c r="P640" s="2"/>
      <c r="AQ640" s="228"/>
    </row>
    <row r="641" spans="1:43" s="1" customFormat="1" ht="15" customHeight="1" x14ac:dyDescent="0.4">
      <c r="A641" s="7"/>
      <c r="B641" s="7"/>
      <c r="C641" s="7"/>
      <c r="P641" s="2"/>
      <c r="AQ641" s="228"/>
    </row>
    <row r="642" spans="1:43" s="1" customFormat="1" ht="15" customHeight="1" x14ac:dyDescent="0.4">
      <c r="A642" s="7"/>
      <c r="B642" s="7"/>
      <c r="C642" s="7"/>
      <c r="P642" s="2"/>
      <c r="AQ642" s="228"/>
    </row>
    <row r="643" spans="1:43" s="1" customFormat="1" ht="15" customHeight="1" x14ac:dyDescent="0.4">
      <c r="A643" s="7"/>
      <c r="B643" s="7"/>
      <c r="C643" s="7"/>
      <c r="P643" s="2"/>
      <c r="AQ643" s="228"/>
    </row>
    <row r="644" spans="1:43" s="1" customFormat="1" ht="15" customHeight="1" x14ac:dyDescent="0.4">
      <c r="A644" s="7"/>
      <c r="B644" s="7"/>
      <c r="C644" s="7"/>
      <c r="P644" s="2"/>
      <c r="AQ644" s="228"/>
    </row>
    <row r="645" spans="1:43" s="1" customFormat="1" ht="15" customHeight="1" x14ac:dyDescent="0.4">
      <c r="A645" s="7"/>
      <c r="B645" s="7"/>
      <c r="C645" s="7"/>
      <c r="P645" s="2"/>
      <c r="AQ645" s="228"/>
    </row>
    <row r="646" spans="1:43" s="1" customFormat="1" ht="15" customHeight="1" x14ac:dyDescent="0.4">
      <c r="A646" s="7"/>
      <c r="B646" s="7"/>
      <c r="C646" s="7"/>
      <c r="P646" s="2"/>
      <c r="AQ646" s="228"/>
    </row>
    <row r="647" spans="1:43" s="1" customFormat="1" ht="15" customHeight="1" x14ac:dyDescent="0.4">
      <c r="A647" s="7"/>
      <c r="B647" s="7"/>
      <c r="C647" s="7"/>
      <c r="P647" s="2"/>
      <c r="AQ647" s="228"/>
    </row>
    <row r="648" spans="1:43" s="1" customFormat="1" ht="15" customHeight="1" x14ac:dyDescent="0.4">
      <c r="A648" s="7"/>
      <c r="B648" s="7"/>
      <c r="C648" s="7"/>
      <c r="P648" s="2"/>
      <c r="AQ648" s="228"/>
    </row>
    <row r="649" spans="1:43" s="1" customFormat="1" ht="15" customHeight="1" x14ac:dyDescent="0.4">
      <c r="A649" s="7"/>
      <c r="B649" s="7"/>
      <c r="C649" s="7"/>
      <c r="P649" s="2"/>
      <c r="AQ649" s="228"/>
    </row>
    <row r="650" spans="1:43" s="1" customFormat="1" ht="15" customHeight="1" x14ac:dyDescent="0.4">
      <c r="A650" s="7"/>
      <c r="B650" s="7"/>
      <c r="C650" s="7"/>
      <c r="P650" s="2"/>
      <c r="AQ650" s="228"/>
    </row>
    <row r="651" spans="1:43" s="1" customFormat="1" ht="15" customHeight="1" x14ac:dyDescent="0.4">
      <c r="A651" s="7"/>
      <c r="B651" s="7"/>
      <c r="C651" s="7"/>
      <c r="P651" s="2"/>
      <c r="AQ651" s="228"/>
    </row>
    <row r="652" spans="1:43" s="1" customFormat="1" ht="15" customHeight="1" x14ac:dyDescent="0.4">
      <c r="A652" s="7"/>
      <c r="B652" s="7"/>
      <c r="C652" s="7"/>
      <c r="P652" s="2"/>
      <c r="AQ652" s="228"/>
    </row>
    <row r="653" spans="1:43" s="1" customFormat="1" ht="15" customHeight="1" x14ac:dyDescent="0.4">
      <c r="A653" s="7"/>
      <c r="B653" s="7"/>
      <c r="C653" s="7"/>
      <c r="P653" s="2"/>
      <c r="AQ653" s="228"/>
    </row>
    <row r="654" spans="1:43" s="1" customFormat="1" ht="15" customHeight="1" x14ac:dyDescent="0.4">
      <c r="A654" s="7"/>
      <c r="B654" s="7"/>
      <c r="C654" s="7"/>
      <c r="P654" s="2"/>
      <c r="AQ654" s="228"/>
    </row>
    <row r="655" spans="1:43" s="1" customFormat="1" ht="15" customHeight="1" x14ac:dyDescent="0.4">
      <c r="A655" s="7"/>
      <c r="B655" s="7"/>
      <c r="C655" s="7"/>
      <c r="P655" s="2"/>
      <c r="AQ655" s="228"/>
    </row>
    <row r="656" spans="1:43" s="1" customFormat="1" ht="15" customHeight="1" x14ac:dyDescent="0.4">
      <c r="A656" s="7"/>
      <c r="B656" s="7"/>
      <c r="C656" s="7"/>
      <c r="P656" s="2"/>
      <c r="AQ656" s="228"/>
    </row>
    <row r="657" spans="1:43" s="1" customFormat="1" ht="15" customHeight="1" x14ac:dyDescent="0.4">
      <c r="A657" s="7"/>
      <c r="B657" s="7"/>
      <c r="C657" s="7"/>
      <c r="P657" s="2"/>
      <c r="AQ657" s="228"/>
    </row>
    <row r="658" spans="1:43" s="1" customFormat="1" ht="15" customHeight="1" x14ac:dyDescent="0.4">
      <c r="A658" s="7"/>
      <c r="B658" s="7"/>
      <c r="C658" s="7"/>
      <c r="P658" s="2"/>
      <c r="AQ658" s="228"/>
    </row>
    <row r="659" spans="1:43" s="1" customFormat="1" ht="15" customHeight="1" x14ac:dyDescent="0.4">
      <c r="A659" s="7"/>
      <c r="B659" s="7"/>
      <c r="C659" s="7"/>
      <c r="P659" s="2"/>
      <c r="AQ659" s="228"/>
    </row>
    <row r="660" spans="1:43" s="1" customFormat="1" ht="15" customHeight="1" x14ac:dyDescent="0.4">
      <c r="A660" s="7"/>
      <c r="B660" s="7"/>
      <c r="C660" s="7"/>
      <c r="P660" s="2"/>
      <c r="AQ660" s="228"/>
    </row>
    <row r="661" spans="1:43" s="1" customFormat="1" ht="15" customHeight="1" x14ac:dyDescent="0.4">
      <c r="A661" s="7"/>
      <c r="B661" s="7"/>
      <c r="C661" s="7"/>
      <c r="P661" s="2"/>
      <c r="AQ661" s="228"/>
    </row>
    <row r="662" spans="1:43" s="1" customFormat="1" ht="15" customHeight="1" x14ac:dyDescent="0.4">
      <c r="A662" s="7"/>
      <c r="B662" s="7"/>
      <c r="C662" s="7"/>
      <c r="P662" s="2"/>
      <c r="AQ662" s="228"/>
    </row>
    <row r="663" spans="1:43" s="1" customFormat="1" ht="15" customHeight="1" x14ac:dyDescent="0.4">
      <c r="A663" s="7"/>
      <c r="B663" s="7"/>
      <c r="C663" s="7"/>
      <c r="P663" s="2"/>
      <c r="AQ663" s="228"/>
    </row>
    <row r="664" spans="1:43" s="1" customFormat="1" ht="15" customHeight="1" x14ac:dyDescent="0.4">
      <c r="A664" s="7"/>
      <c r="B664" s="7"/>
      <c r="C664" s="7"/>
      <c r="P664" s="2"/>
      <c r="AQ664" s="228"/>
    </row>
    <row r="665" spans="1:43" s="1" customFormat="1" ht="15" customHeight="1" x14ac:dyDescent="0.4">
      <c r="A665" s="7"/>
      <c r="B665" s="7"/>
      <c r="C665" s="7"/>
      <c r="P665" s="2"/>
      <c r="AQ665" s="228"/>
    </row>
    <row r="666" spans="1:43" s="1" customFormat="1" ht="15" customHeight="1" x14ac:dyDescent="0.4">
      <c r="A666" s="7"/>
      <c r="B666" s="7"/>
      <c r="C666" s="7"/>
      <c r="P666" s="2"/>
      <c r="AQ666" s="228"/>
    </row>
    <row r="667" spans="1:43" s="1" customFormat="1" ht="15" customHeight="1" x14ac:dyDescent="0.4">
      <c r="A667" s="7"/>
      <c r="B667" s="7"/>
      <c r="C667" s="7"/>
      <c r="P667" s="2"/>
      <c r="AQ667" s="228"/>
    </row>
    <row r="668" spans="1:43" s="1" customFormat="1" ht="15" customHeight="1" x14ac:dyDescent="0.4">
      <c r="A668" s="7"/>
      <c r="B668" s="7"/>
      <c r="C668" s="7"/>
      <c r="P668" s="2"/>
      <c r="AQ668" s="228"/>
    </row>
    <row r="669" spans="1:43" s="1" customFormat="1" ht="15" customHeight="1" x14ac:dyDescent="0.4">
      <c r="A669" s="7"/>
      <c r="B669" s="7"/>
      <c r="C669" s="7"/>
      <c r="P669" s="2"/>
      <c r="AQ669" s="228"/>
    </row>
    <row r="670" spans="1:43" s="1" customFormat="1" ht="15" customHeight="1" x14ac:dyDescent="0.4">
      <c r="A670" s="7"/>
      <c r="B670" s="7"/>
      <c r="C670" s="7"/>
      <c r="P670" s="2"/>
      <c r="AQ670" s="228"/>
    </row>
    <row r="671" spans="1:43" s="1" customFormat="1" ht="15" customHeight="1" x14ac:dyDescent="0.4">
      <c r="A671" s="7"/>
      <c r="B671" s="7"/>
      <c r="C671" s="7"/>
      <c r="P671" s="2"/>
      <c r="AQ671" s="228"/>
    </row>
    <row r="672" spans="1:43" s="1" customFormat="1" ht="15" customHeight="1" x14ac:dyDescent="0.4">
      <c r="A672" s="7"/>
      <c r="B672" s="7"/>
      <c r="C672" s="7"/>
      <c r="P672" s="2"/>
      <c r="AQ672" s="228"/>
    </row>
    <row r="673" spans="1:43" s="1" customFormat="1" ht="15" customHeight="1" x14ac:dyDescent="0.4">
      <c r="A673" s="7"/>
      <c r="B673" s="7"/>
      <c r="C673" s="7"/>
      <c r="P673" s="2"/>
      <c r="AQ673" s="228"/>
    </row>
    <row r="674" spans="1:43" s="1" customFormat="1" ht="15" customHeight="1" x14ac:dyDescent="0.4">
      <c r="A674" s="7"/>
      <c r="B674" s="7"/>
      <c r="C674" s="7"/>
      <c r="P674" s="2"/>
      <c r="AQ674" s="228"/>
    </row>
    <row r="675" spans="1:43" s="1" customFormat="1" ht="15" customHeight="1" x14ac:dyDescent="0.4">
      <c r="A675" s="7"/>
      <c r="B675" s="7"/>
      <c r="C675" s="7"/>
      <c r="P675" s="2"/>
      <c r="AQ675" s="228"/>
    </row>
    <row r="676" spans="1:43" s="1" customFormat="1" ht="15" customHeight="1" x14ac:dyDescent="0.4">
      <c r="A676" s="7"/>
      <c r="B676" s="7"/>
      <c r="C676" s="7"/>
      <c r="P676" s="2"/>
      <c r="AQ676" s="228"/>
    </row>
    <row r="677" spans="1:43" s="1" customFormat="1" ht="15" customHeight="1" x14ac:dyDescent="0.4">
      <c r="A677" s="7"/>
      <c r="B677" s="7"/>
      <c r="C677" s="7"/>
      <c r="P677" s="2"/>
      <c r="AQ677" s="228"/>
    </row>
    <row r="678" spans="1:43" s="1" customFormat="1" ht="15" customHeight="1" x14ac:dyDescent="0.4">
      <c r="A678" s="7"/>
      <c r="B678" s="7"/>
      <c r="C678" s="7"/>
      <c r="P678" s="2"/>
      <c r="AQ678" s="228"/>
    </row>
    <row r="679" spans="1:43" s="1" customFormat="1" ht="15" customHeight="1" x14ac:dyDescent="0.4">
      <c r="A679" s="7"/>
      <c r="B679" s="7"/>
      <c r="C679" s="7"/>
      <c r="P679" s="2"/>
      <c r="AQ679" s="228"/>
    </row>
    <row r="680" spans="1:43" s="1" customFormat="1" ht="15" customHeight="1" x14ac:dyDescent="0.4">
      <c r="A680" s="7"/>
      <c r="B680" s="7"/>
      <c r="C680" s="7"/>
      <c r="P680" s="2"/>
      <c r="AQ680" s="228"/>
    </row>
    <row r="681" spans="1:43" s="1" customFormat="1" ht="15" customHeight="1" x14ac:dyDescent="0.4">
      <c r="A681" s="7"/>
      <c r="B681" s="7"/>
      <c r="C681" s="7"/>
      <c r="P681" s="2"/>
      <c r="AQ681" s="228"/>
    </row>
    <row r="682" spans="1:43" s="1" customFormat="1" ht="15" customHeight="1" x14ac:dyDescent="0.4">
      <c r="A682" s="7"/>
      <c r="B682" s="7"/>
      <c r="C682" s="7"/>
      <c r="P682" s="2"/>
      <c r="AQ682" s="228"/>
    </row>
    <row r="683" spans="1:43" s="1" customFormat="1" ht="15" customHeight="1" x14ac:dyDescent="0.4">
      <c r="A683" s="7"/>
      <c r="B683" s="7"/>
      <c r="C683" s="7"/>
      <c r="P683" s="2"/>
      <c r="AQ683" s="228"/>
    </row>
    <row r="684" spans="1:43" s="1" customFormat="1" ht="15" customHeight="1" x14ac:dyDescent="0.4">
      <c r="A684" s="7"/>
      <c r="B684" s="7"/>
      <c r="C684" s="7"/>
      <c r="P684" s="2"/>
      <c r="AQ684" s="228"/>
    </row>
    <row r="685" spans="1:43" s="1" customFormat="1" ht="15" customHeight="1" x14ac:dyDescent="0.4">
      <c r="A685" s="7"/>
      <c r="B685" s="7"/>
      <c r="C685" s="7"/>
      <c r="P685" s="2"/>
      <c r="AQ685" s="228"/>
    </row>
    <row r="686" spans="1:43" s="1" customFormat="1" ht="15" customHeight="1" x14ac:dyDescent="0.4">
      <c r="A686" s="7"/>
      <c r="B686" s="7"/>
      <c r="C686" s="7"/>
      <c r="P686" s="2"/>
      <c r="AQ686" s="228"/>
    </row>
    <row r="687" spans="1:43" s="1" customFormat="1" ht="15" customHeight="1" x14ac:dyDescent="0.4">
      <c r="A687" s="7"/>
      <c r="B687" s="7"/>
      <c r="C687" s="7"/>
      <c r="P687" s="2"/>
      <c r="AQ687" s="228"/>
    </row>
    <row r="688" spans="1:43" s="1" customFormat="1" ht="15" customHeight="1" x14ac:dyDescent="0.4">
      <c r="A688" s="7"/>
      <c r="B688" s="7"/>
      <c r="C688" s="7"/>
      <c r="P688" s="2"/>
      <c r="AQ688" s="228"/>
    </row>
    <row r="689" spans="1:43" s="1" customFormat="1" ht="15" customHeight="1" x14ac:dyDescent="0.4">
      <c r="A689" s="7"/>
      <c r="B689" s="7"/>
      <c r="C689" s="7"/>
      <c r="P689" s="2"/>
      <c r="AQ689" s="228"/>
    </row>
    <row r="690" spans="1:43" s="1" customFormat="1" ht="15" customHeight="1" x14ac:dyDescent="0.4">
      <c r="A690" s="7"/>
      <c r="B690" s="7"/>
      <c r="C690" s="7"/>
      <c r="P690" s="2"/>
      <c r="AQ690" s="228"/>
    </row>
    <row r="691" spans="1:43" s="1" customFormat="1" ht="15" customHeight="1" x14ac:dyDescent="0.4">
      <c r="A691" s="7"/>
      <c r="B691" s="7"/>
      <c r="C691" s="7"/>
      <c r="P691" s="2"/>
      <c r="AQ691" s="228"/>
    </row>
    <row r="692" spans="1:43" s="1" customFormat="1" ht="15" customHeight="1" x14ac:dyDescent="0.4">
      <c r="A692" s="7"/>
      <c r="B692" s="7"/>
      <c r="C692" s="7"/>
      <c r="P692" s="2"/>
      <c r="AQ692" s="228"/>
    </row>
    <row r="693" spans="1:43" s="1" customFormat="1" ht="15" customHeight="1" x14ac:dyDescent="0.4">
      <c r="A693" s="7"/>
      <c r="B693" s="7"/>
      <c r="C693" s="7"/>
      <c r="P693" s="2"/>
      <c r="AQ693" s="228"/>
    </row>
    <row r="694" spans="1:43" s="1" customFormat="1" ht="15" customHeight="1" x14ac:dyDescent="0.4">
      <c r="A694" s="7"/>
      <c r="B694" s="7"/>
      <c r="C694" s="7"/>
      <c r="P694" s="2"/>
      <c r="AQ694" s="228"/>
    </row>
    <row r="695" spans="1:43" s="1" customFormat="1" ht="15" customHeight="1" x14ac:dyDescent="0.4">
      <c r="A695" s="7"/>
      <c r="B695" s="7"/>
      <c r="C695" s="7"/>
      <c r="P695" s="2"/>
      <c r="AQ695" s="228"/>
    </row>
    <row r="696" spans="1:43" s="1" customFormat="1" ht="15" customHeight="1" x14ac:dyDescent="0.4">
      <c r="A696" s="7"/>
      <c r="B696" s="7"/>
      <c r="C696" s="7"/>
      <c r="P696" s="2"/>
      <c r="AQ696" s="228"/>
    </row>
    <row r="697" spans="1:43" s="1" customFormat="1" ht="15" customHeight="1" x14ac:dyDescent="0.4">
      <c r="A697" s="7"/>
      <c r="B697" s="7"/>
      <c r="C697" s="7"/>
      <c r="P697" s="2"/>
      <c r="AQ697" s="228"/>
    </row>
    <row r="698" spans="1:43" s="1" customFormat="1" ht="15" customHeight="1" x14ac:dyDescent="0.4">
      <c r="A698" s="7"/>
      <c r="B698" s="7"/>
      <c r="C698" s="7"/>
      <c r="P698" s="2"/>
      <c r="AQ698" s="228"/>
    </row>
    <row r="699" spans="1:43" s="1" customFormat="1" ht="15" customHeight="1" x14ac:dyDescent="0.4">
      <c r="A699" s="7"/>
      <c r="B699" s="7"/>
      <c r="C699" s="7"/>
      <c r="P699" s="2"/>
      <c r="AQ699" s="228"/>
    </row>
    <row r="700" spans="1:43" s="1" customFormat="1" ht="15" customHeight="1" x14ac:dyDescent="0.4">
      <c r="A700" s="7"/>
      <c r="B700" s="7"/>
      <c r="C700" s="7"/>
      <c r="P700" s="2"/>
      <c r="AQ700" s="228"/>
    </row>
    <row r="701" spans="1:43" s="1" customFormat="1" ht="15" customHeight="1" x14ac:dyDescent="0.4">
      <c r="A701" s="7"/>
      <c r="B701" s="7"/>
      <c r="C701" s="7"/>
      <c r="P701" s="2"/>
      <c r="AQ701" s="228"/>
    </row>
    <row r="702" spans="1:43" s="1" customFormat="1" ht="15" customHeight="1" x14ac:dyDescent="0.4">
      <c r="A702" s="7"/>
      <c r="B702" s="7"/>
      <c r="C702" s="7"/>
      <c r="P702" s="2"/>
      <c r="AQ702" s="228"/>
    </row>
    <row r="703" spans="1:43" s="1" customFormat="1" ht="15" customHeight="1" x14ac:dyDescent="0.4">
      <c r="A703" s="7"/>
      <c r="B703" s="7"/>
      <c r="C703" s="7"/>
      <c r="P703" s="2"/>
      <c r="AQ703" s="228"/>
    </row>
    <row r="704" spans="1:43" s="1" customFormat="1" ht="15" customHeight="1" x14ac:dyDescent="0.4">
      <c r="A704" s="7"/>
      <c r="B704" s="7"/>
      <c r="C704" s="7"/>
      <c r="P704" s="2"/>
      <c r="AQ704" s="228"/>
    </row>
    <row r="705" spans="1:43" s="1" customFormat="1" ht="15" customHeight="1" x14ac:dyDescent="0.4">
      <c r="A705" s="7"/>
      <c r="B705" s="7"/>
      <c r="C705" s="7"/>
      <c r="P705" s="2"/>
      <c r="AQ705" s="228"/>
    </row>
    <row r="706" spans="1:43" s="1" customFormat="1" ht="15" customHeight="1" x14ac:dyDescent="0.4">
      <c r="A706" s="7"/>
      <c r="B706" s="7"/>
      <c r="C706" s="7"/>
      <c r="P706" s="2"/>
      <c r="AQ706" s="228"/>
    </row>
    <row r="707" spans="1:43" s="1" customFormat="1" ht="15" customHeight="1" x14ac:dyDescent="0.4">
      <c r="A707" s="7"/>
      <c r="B707" s="7"/>
      <c r="C707" s="7"/>
      <c r="P707" s="2"/>
      <c r="AQ707" s="228"/>
    </row>
    <row r="708" spans="1:43" s="1" customFormat="1" ht="15" customHeight="1" x14ac:dyDescent="0.4">
      <c r="A708" s="7"/>
      <c r="B708" s="7"/>
      <c r="C708" s="7"/>
      <c r="P708" s="2"/>
      <c r="AQ708" s="228"/>
    </row>
    <row r="709" spans="1:43" s="1" customFormat="1" ht="15" customHeight="1" x14ac:dyDescent="0.4">
      <c r="A709" s="7"/>
      <c r="B709" s="7"/>
      <c r="C709" s="7"/>
      <c r="P709" s="2"/>
      <c r="AQ709" s="228"/>
    </row>
    <row r="710" spans="1:43" s="1" customFormat="1" ht="15" customHeight="1" x14ac:dyDescent="0.4">
      <c r="A710" s="7"/>
      <c r="B710" s="7"/>
      <c r="C710" s="7"/>
      <c r="P710" s="2"/>
      <c r="AQ710" s="228"/>
    </row>
    <row r="711" spans="1:43" s="1" customFormat="1" ht="15" customHeight="1" x14ac:dyDescent="0.4">
      <c r="A711" s="7"/>
      <c r="B711" s="7"/>
      <c r="C711" s="7"/>
      <c r="P711" s="2"/>
      <c r="AQ711" s="228"/>
    </row>
    <row r="712" spans="1:43" s="1" customFormat="1" ht="15" customHeight="1" x14ac:dyDescent="0.4">
      <c r="A712" s="7"/>
      <c r="B712" s="7"/>
      <c r="C712" s="7"/>
      <c r="P712" s="2"/>
      <c r="AQ712" s="228"/>
    </row>
    <row r="713" spans="1:43" s="1" customFormat="1" ht="15" customHeight="1" x14ac:dyDescent="0.4">
      <c r="A713" s="7"/>
      <c r="B713" s="7"/>
      <c r="C713" s="7"/>
      <c r="P713" s="2"/>
      <c r="AQ713" s="228"/>
    </row>
    <row r="714" spans="1:43" s="1" customFormat="1" ht="15" customHeight="1" x14ac:dyDescent="0.4">
      <c r="A714" s="7"/>
      <c r="B714" s="7"/>
      <c r="C714" s="7"/>
      <c r="P714" s="2"/>
      <c r="AQ714" s="228"/>
    </row>
    <row r="715" spans="1:43" s="1" customFormat="1" ht="15" customHeight="1" x14ac:dyDescent="0.4">
      <c r="A715" s="7"/>
      <c r="B715" s="7"/>
      <c r="C715" s="7"/>
      <c r="P715" s="2"/>
      <c r="AQ715" s="228"/>
    </row>
    <row r="716" spans="1:43" s="1" customFormat="1" ht="15" customHeight="1" x14ac:dyDescent="0.4">
      <c r="A716" s="7"/>
      <c r="B716" s="7"/>
      <c r="C716" s="7"/>
      <c r="P716" s="2"/>
      <c r="AQ716" s="228"/>
    </row>
    <row r="717" spans="1:43" s="1" customFormat="1" ht="15" customHeight="1" x14ac:dyDescent="0.4">
      <c r="A717" s="7"/>
      <c r="B717" s="7"/>
      <c r="C717" s="7"/>
      <c r="P717" s="2"/>
      <c r="AQ717" s="228"/>
    </row>
    <row r="718" spans="1:43" s="1" customFormat="1" ht="15" customHeight="1" x14ac:dyDescent="0.4">
      <c r="A718" s="7"/>
      <c r="B718" s="7"/>
      <c r="C718" s="7"/>
      <c r="P718" s="2"/>
      <c r="AQ718" s="228"/>
    </row>
    <row r="719" spans="1:43" s="1" customFormat="1" ht="15" customHeight="1" x14ac:dyDescent="0.4">
      <c r="A719" s="7"/>
      <c r="B719" s="7"/>
      <c r="C719" s="7"/>
      <c r="P719" s="2"/>
      <c r="AQ719" s="228"/>
    </row>
    <row r="720" spans="1:43" s="1" customFormat="1" ht="15" customHeight="1" x14ac:dyDescent="0.4">
      <c r="A720" s="7"/>
      <c r="B720" s="7"/>
      <c r="C720" s="7"/>
      <c r="P720" s="2"/>
      <c r="AQ720" s="228"/>
    </row>
    <row r="721" spans="1:43" s="1" customFormat="1" ht="15" customHeight="1" x14ac:dyDescent="0.4">
      <c r="A721" s="7"/>
      <c r="B721" s="7"/>
      <c r="C721" s="7"/>
      <c r="P721" s="2"/>
      <c r="AQ721" s="228"/>
    </row>
    <row r="722" spans="1:43" s="1" customFormat="1" ht="15" customHeight="1" x14ac:dyDescent="0.4">
      <c r="A722" s="7"/>
      <c r="B722" s="7"/>
      <c r="C722" s="7"/>
      <c r="P722" s="2"/>
      <c r="AQ722" s="228"/>
    </row>
    <row r="723" spans="1:43" s="1" customFormat="1" ht="15" customHeight="1" x14ac:dyDescent="0.4">
      <c r="A723" s="7"/>
      <c r="B723" s="7"/>
      <c r="C723" s="7"/>
      <c r="P723" s="2"/>
      <c r="AQ723" s="228"/>
    </row>
    <row r="724" spans="1:43" s="1" customFormat="1" ht="15" customHeight="1" x14ac:dyDescent="0.4">
      <c r="A724" s="7"/>
      <c r="B724" s="7"/>
      <c r="C724" s="7"/>
      <c r="P724" s="2"/>
      <c r="AQ724" s="228"/>
    </row>
    <row r="725" spans="1:43" s="1" customFormat="1" ht="15" customHeight="1" x14ac:dyDescent="0.4">
      <c r="A725" s="7"/>
      <c r="B725" s="7"/>
      <c r="C725" s="7"/>
      <c r="P725" s="2"/>
      <c r="AQ725" s="228"/>
    </row>
    <row r="726" spans="1:43" s="1" customFormat="1" ht="15" customHeight="1" x14ac:dyDescent="0.4">
      <c r="A726" s="7"/>
      <c r="B726" s="7"/>
      <c r="C726" s="7"/>
      <c r="P726" s="2"/>
      <c r="AQ726" s="228"/>
    </row>
    <row r="727" spans="1:43" s="1" customFormat="1" ht="15" customHeight="1" x14ac:dyDescent="0.4">
      <c r="A727" s="7"/>
      <c r="B727" s="7"/>
      <c r="C727" s="7"/>
      <c r="P727" s="2"/>
      <c r="AQ727" s="228"/>
    </row>
    <row r="728" spans="1:43" s="1" customFormat="1" ht="15" customHeight="1" x14ac:dyDescent="0.4">
      <c r="A728" s="7"/>
      <c r="B728" s="7"/>
      <c r="C728" s="7"/>
      <c r="P728" s="2"/>
      <c r="AQ728" s="228"/>
    </row>
    <row r="729" spans="1:43" s="1" customFormat="1" ht="15" customHeight="1" x14ac:dyDescent="0.4">
      <c r="A729" s="7"/>
      <c r="B729" s="7"/>
      <c r="C729" s="7"/>
      <c r="P729" s="2"/>
      <c r="AQ729" s="228"/>
    </row>
    <row r="730" spans="1:43" s="1" customFormat="1" ht="15" customHeight="1" x14ac:dyDescent="0.4">
      <c r="A730" s="7"/>
      <c r="B730" s="7"/>
      <c r="C730" s="7"/>
      <c r="P730" s="2"/>
      <c r="AQ730" s="228"/>
    </row>
    <row r="731" spans="1:43" s="1" customFormat="1" ht="15" customHeight="1" x14ac:dyDescent="0.4">
      <c r="A731" s="7"/>
      <c r="B731" s="7"/>
      <c r="C731" s="7"/>
      <c r="P731" s="2"/>
      <c r="AQ731" s="228"/>
    </row>
    <row r="732" spans="1:43" s="1" customFormat="1" ht="15" customHeight="1" x14ac:dyDescent="0.4">
      <c r="A732" s="7"/>
      <c r="B732" s="7"/>
      <c r="C732" s="7"/>
      <c r="P732" s="2"/>
      <c r="AQ732" s="228"/>
    </row>
    <row r="733" spans="1:43" s="1" customFormat="1" ht="15" customHeight="1" x14ac:dyDescent="0.4">
      <c r="A733" s="7"/>
      <c r="B733" s="7"/>
      <c r="C733" s="7"/>
      <c r="P733" s="2"/>
      <c r="AQ733" s="228"/>
    </row>
    <row r="734" spans="1:43" s="1" customFormat="1" ht="15" customHeight="1" x14ac:dyDescent="0.4">
      <c r="A734" s="7"/>
      <c r="B734" s="7"/>
      <c r="C734" s="7"/>
      <c r="P734" s="2"/>
      <c r="AQ734" s="228"/>
    </row>
    <row r="735" spans="1:43" s="1" customFormat="1" ht="15" customHeight="1" x14ac:dyDescent="0.4">
      <c r="A735" s="7"/>
      <c r="B735" s="7"/>
      <c r="C735" s="7"/>
      <c r="P735" s="2"/>
      <c r="AQ735" s="228"/>
    </row>
    <row r="736" spans="1:43" s="1" customFormat="1" ht="15" customHeight="1" x14ac:dyDescent="0.4">
      <c r="A736" s="7"/>
      <c r="B736" s="7"/>
      <c r="C736" s="7"/>
      <c r="P736" s="2"/>
      <c r="AQ736" s="228"/>
    </row>
    <row r="737" spans="1:43" s="1" customFormat="1" ht="15" customHeight="1" x14ac:dyDescent="0.4">
      <c r="A737" s="7"/>
      <c r="B737" s="7"/>
      <c r="C737" s="7"/>
      <c r="P737" s="2"/>
      <c r="AQ737" s="228"/>
    </row>
    <row r="738" spans="1:43" s="1" customFormat="1" ht="15" customHeight="1" x14ac:dyDescent="0.4">
      <c r="A738" s="7"/>
      <c r="B738" s="7"/>
      <c r="C738" s="7"/>
      <c r="P738" s="2"/>
      <c r="AQ738" s="228"/>
    </row>
    <row r="739" spans="1:43" s="1" customFormat="1" ht="15" customHeight="1" x14ac:dyDescent="0.4">
      <c r="A739" s="7"/>
      <c r="B739" s="7"/>
      <c r="C739" s="7"/>
      <c r="P739" s="2"/>
      <c r="AQ739" s="228"/>
    </row>
    <row r="740" spans="1:43" s="1" customFormat="1" ht="15" customHeight="1" x14ac:dyDescent="0.4">
      <c r="A740" s="7"/>
      <c r="B740" s="7"/>
      <c r="C740" s="7"/>
      <c r="P740" s="2"/>
      <c r="AQ740" s="228"/>
    </row>
    <row r="741" spans="1:43" s="1" customFormat="1" ht="15" customHeight="1" x14ac:dyDescent="0.4">
      <c r="A741" s="7"/>
      <c r="B741" s="7"/>
      <c r="C741" s="7"/>
      <c r="P741" s="2"/>
      <c r="AQ741" s="228"/>
    </row>
    <row r="742" spans="1:43" s="1" customFormat="1" ht="15" customHeight="1" x14ac:dyDescent="0.4">
      <c r="A742" s="7"/>
      <c r="B742" s="7"/>
      <c r="C742" s="7"/>
      <c r="P742" s="2"/>
      <c r="AQ742" s="228"/>
    </row>
    <row r="743" spans="1:43" s="1" customFormat="1" ht="15" customHeight="1" x14ac:dyDescent="0.4">
      <c r="A743" s="7"/>
      <c r="B743" s="7"/>
      <c r="C743" s="7"/>
      <c r="P743" s="2"/>
      <c r="AQ743" s="228"/>
    </row>
    <row r="744" spans="1:43" s="1" customFormat="1" ht="15" customHeight="1" x14ac:dyDescent="0.4">
      <c r="A744" s="7"/>
      <c r="B744" s="7"/>
      <c r="C744" s="7"/>
      <c r="P744" s="2"/>
      <c r="AQ744" s="228"/>
    </row>
    <row r="745" spans="1:43" s="1" customFormat="1" ht="15" customHeight="1" x14ac:dyDescent="0.4">
      <c r="A745" s="7"/>
      <c r="B745" s="7"/>
      <c r="C745" s="7"/>
      <c r="P745" s="2"/>
      <c r="AQ745" s="228"/>
    </row>
    <row r="746" spans="1:43" s="1" customFormat="1" ht="15" customHeight="1" x14ac:dyDescent="0.4">
      <c r="A746" s="7"/>
      <c r="B746" s="7"/>
      <c r="C746" s="7"/>
      <c r="P746" s="2"/>
      <c r="AQ746" s="228"/>
    </row>
    <row r="747" spans="1:43" s="1" customFormat="1" ht="15" customHeight="1" x14ac:dyDescent="0.4">
      <c r="A747" s="7"/>
      <c r="B747" s="7"/>
      <c r="C747" s="7"/>
      <c r="P747" s="2"/>
      <c r="AQ747" s="228"/>
    </row>
    <row r="748" spans="1:43" s="1" customFormat="1" ht="15" customHeight="1" x14ac:dyDescent="0.4">
      <c r="A748" s="7"/>
      <c r="B748" s="7"/>
      <c r="C748" s="7"/>
      <c r="P748" s="2"/>
      <c r="AQ748" s="228"/>
    </row>
    <row r="749" spans="1:43" s="1" customFormat="1" ht="15" customHeight="1" x14ac:dyDescent="0.4">
      <c r="A749" s="7"/>
      <c r="B749" s="7"/>
      <c r="C749" s="7"/>
      <c r="P749" s="2"/>
      <c r="AQ749" s="228"/>
    </row>
    <row r="750" spans="1:43" s="1" customFormat="1" ht="15" customHeight="1" x14ac:dyDescent="0.4">
      <c r="A750" s="7"/>
      <c r="B750" s="7"/>
      <c r="C750" s="7"/>
      <c r="P750" s="2"/>
      <c r="AQ750" s="228"/>
    </row>
    <row r="751" spans="1:43" s="1" customFormat="1" ht="15" customHeight="1" x14ac:dyDescent="0.4">
      <c r="A751" s="7"/>
      <c r="B751" s="7"/>
      <c r="C751" s="7"/>
      <c r="P751" s="2"/>
      <c r="AQ751" s="228"/>
    </row>
    <row r="752" spans="1:43" s="1" customFormat="1" ht="15" customHeight="1" x14ac:dyDescent="0.4">
      <c r="A752" s="7"/>
      <c r="B752" s="7"/>
      <c r="C752" s="7"/>
      <c r="P752" s="2"/>
      <c r="AQ752" s="228"/>
    </row>
    <row r="753" spans="1:43" s="1" customFormat="1" ht="15" customHeight="1" x14ac:dyDescent="0.4">
      <c r="A753" s="7"/>
      <c r="B753" s="7"/>
      <c r="C753" s="7"/>
      <c r="P753" s="2"/>
      <c r="AQ753" s="228"/>
    </row>
    <row r="754" spans="1:43" s="1" customFormat="1" ht="15" customHeight="1" x14ac:dyDescent="0.4">
      <c r="A754" s="7"/>
      <c r="B754" s="7"/>
      <c r="C754" s="7"/>
      <c r="P754" s="2"/>
      <c r="AQ754" s="228"/>
    </row>
    <row r="755" spans="1:43" s="1" customFormat="1" ht="15" customHeight="1" x14ac:dyDescent="0.4">
      <c r="A755" s="7"/>
      <c r="B755" s="7"/>
      <c r="C755" s="7"/>
      <c r="P755" s="2"/>
      <c r="AQ755" s="228"/>
    </row>
    <row r="756" spans="1:43" s="1" customFormat="1" ht="15" customHeight="1" x14ac:dyDescent="0.4">
      <c r="A756" s="7"/>
      <c r="B756" s="7"/>
      <c r="C756" s="7"/>
      <c r="P756" s="2"/>
      <c r="AQ756" s="228"/>
    </row>
    <row r="757" spans="1:43" s="1" customFormat="1" ht="15" customHeight="1" x14ac:dyDescent="0.4">
      <c r="A757" s="7"/>
      <c r="B757" s="7"/>
      <c r="C757" s="7"/>
      <c r="P757" s="2"/>
      <c r="AQ757" s="228"/>
    </row>
    <row r="758" spans="1:43" s="1" customFormat="1" ht="15" customHeight="1" x14ac:dyDescent="0.4">
      <c r="A758" s="7"/>
      <c r="B758" s="7"/>
      <c r="C758" s="7"/>
      <c r="P758" s="2"/>
      <c r="AQ758" s="228"/>
    </row>
    <row r="759" spans="1:43" s="1" customFormat="1" ht="15" customHeight="1" x14ac:dyDescent="0.4">
      <c r="A759" s="7"/>
      <c r="B759" s="7"/>
      <c r="C759" s="7"/>
      <c r="P759" s="2"/>
      <c r="AQ759" s="228"/>
    </row>
    <row r="760" spans="1:43" s="1" customFormat="1" ht="15" customHeight="1" x14ac:dyDescent="0.4">
      <c r="A760" s="7"/>
      <c r="B760" s="7"/>
      <c r="C760" s="7"/>
      <c r="P760" s="2"/>
      <c r="AQ760" s="228"/>
    </row>
    <row r="761" spans="1:43" s="1" customFormat="1" ht="15" customHeight="1" x14ac:dyDescent="0.4">
      <c r="A761" s="7"/>
      <c r="B761" s="7"/>
      <c r="C761" s="7"/>
      <c r="P761" s="2"/>
      <c r="AQ761" s="228"/>
    </row>
    <row r="762" spans="1:43" s="1" customFormat="1" ht="15" customHeight="1" x14ac:dyDescent="0.4">
      <c r="A762" s="7"/>
      <c r="B762" s="7"/>
      <c r="C762" s="7"/>
      <c r="P762" s="2"/>
      <c r="AQ762" s="228"/>
    </row>
    <row r="763" spans="1:43" s="1" customFormat="1" ht="15" customHeight="1" x14ac:dyDescent="0.4">
      <c r="A763" s="7"/>
      <c r="B763" s="7"/>
      <c r="C763" s="7"/>
      <c r="P763" s="2"/>
      <c r="AQ763" s="228"/>
    </row>
    <row r="764" spans="1:43" s="1" customFormat="1" ht="15" customHeight="1" x14ac:dyDescent="0.4">
      <c r="A764" s="7"/>
      <c r="B764" s="7"/>
      <c r="C764" s="7"/>
      <c r="P764" s="2"/>
      <c r="AQ764" s="228"/>
    </row>
    <row r="765" spans="1:43" s="1" customFormat="1" ht="15" customHeight="1" x14ac:dyDescent="0.4">
      <c r="A765" s="7"/>
      <c r="B765" s="7"/>
      <c r="C765" s="7"/>
      <c r="P765" s="2"/>
      <c r="AQ765" s="228"/>
    </row>
    <row r="766" spans="1:43" s="1" customFormat="1" ht="15" customHeight="1" x14ac:dyDescent="0.4">
      <c r="A766" s="7"/>
      <c r="B766" s="7"/>
      <c r="C766" s="7"/>
      <c r="P766" s="2"/>
      <c r="AQ766" s="228"/>
    </row>
    <row r="767" spans="1:43" s="1" customFormat="1" ht="15" customHeight="1" x14ac:dyDescent="0.4">
      <c r="A767" s="7"/>
      <c r="B767" s="7"/>
      <c r="C767" s="7"/>
      <c r="P767" s="2"/>
      <c r="AQ767" s="228"/>
    </row>
    <row r="768" spans="1:43" s="1" customFormat="1" ht="15" customHeight="1" x14ac:dyDescent="0.4">
      <c r="A768" s="7"/>
      <c r="B768" s="7"/>
      <c r="C768" s="7"/>
      <c r="P768" s="2"/>
      <c r="AQ768" s="228"/>
    </row>
    <row r="769" spans="1:43" s="1" customFormat="1" ht="15" customHeight="1" x14ac:dyDescent="0.4">
      <c r="A769" s="7"/>
      <c r="B769" s="7"/>
      <c r="C769" s="7"/>
      <c r="P769" s="2"/>
      <c r="AQ769" s="228"/>
    </row>
    <row r="770" spans="1:43" s="1" customFormat="1" ht="15" customHeight="1" x14ac:dyDescent="0.4">
      <c r="A770" s="7"/>
      <c r="B770" s="7"/>
      <c r="C770" s="7"/>
      <c r="P770" s="2"/>
      <c r="AQ770" s="228"/>
    </row>
    <row r="771" spans="1:43" s="1" customFormat="1" ht="15" customHeight="1" x14ac:dyDescent="0.4">
      <c r="A771" s="7"/>
      <c r="B771" s="7"/>
      <c r="C771" s="7"/>
      <c r="P771" s="2"/>
      <c r="AQ771" s="228"/>
    </row>
    <row r="772" spans="1:43" s="1" customFormat="1" ht="15" customHeight="1" x14ac:dyDescent="0.4">
      <c r="A772" s="7"/>
      <c r="B772" s="7"/>
      <c r="C772" s="7"/>
      <c r="P772" s="2"/>
      <c r="AQ772" s="228"/>
    </row>
    <row r="773" spans="1:43" s="1" customFormat="1" ht="15" customHeight="1" x14ac:dyDescent="0.4">
      <c r="A773" s="7"/>
      <c r="B773" s="7"/>
      <c r="C773" s="7"/>
      <c r="P773" s="2"/>
      <c r="AQ773" s="228"/>
    </row>
    <row r="774" spans="1:43" s="1" customFormat="1" ht="15" customHeight="1" x14ac:dyDescent="0.4">
      <c r="A774" s="7"/>
      <c r="B774" s="7"/>
      <c r="C774" s="7"/>
      <c r="P774" s="2"/>
      <c r="AQ774" s="228"/>
    </row>
    <row r="775" spans="1:43" s="1" customFormat="1" ht="15" customHeight="1" x14ac:dyDescent="0.4">
      <c r="A775" s="7"/>
      <c r="B775" s="7"/>
      <c r="C775" s="7"/>
      <c r="P775" s="2"/>
      <c r="AQ775" s="228"/>
    </row>
    <row r="776" spans="1:43" s="1" customFormat="1" ht="15" customHeight="1" x14ac:dyDescent="0.4">
      <c r="A776" s="7"/>
      <c r="B776" s="7"/>
      <c r="C776" s="7"/>
      <c r="P776" s="2"/>
      <c r="AQ776" s="228"/>
    </row>
    <row r="777" spans="1:43" s="1" customFormat="1" ht="15" customHeight="1" x14ac:dyDescent="0.4">
      <c r="A777" s="7"/>
      <c r="B777" s="7"/>
      <c r="C777" s="7"/>
      <c r="P777" s="2"/>
      <c r="AQ777" s="228"/>
    </row>
    <row r="778" spans="1:43" s="1" customFormat="1" ht="15" customHeight="1" x14ac:dyDescent="0.4">
      <c r="A778" s="7"/>
      <c r="B778" s="7"/>
      <c r="C778" s="7"/>
      <c r="P778" s="2"/>
      <c r="AQ778" s="228"/>
    </row>
    <row r="779" spans="1:43" s="1" customFormat="1" ht="15" customHeight="1" x14ac:dyDescent="0.4">
      <c r="A779" s="7"/>
      <c r="B779" s="7"/>
      <c r="C779" s="7"/>
      <c r="P779" s="2"/>
      <c r="AQ779" s="228"/>
    </row>
    <row r="780" spans="1:43" s="1" customFormat="1" ht="15" customHeight="1" x14ac:dyDescent="0.4">
      <c r="A780" s="7"/>
      <c r="B780" s="7"/>
      <c r="C780" s="7"/>
      <c r="P780" s="2"/>
      <c r="AQ780" s="228"/>
    </row>
    <row r="781" spans="1:43" s="1" customFormat="1" ht="15" customHeight="1" x14ac:dyDescent="0.4">
      <c r="A781" s="7"/>
      <c r="B781" s="7"/>
      <c r="C781" s="7"/>
      <c r="P781" s="2"/>
      <c r="AQ781" s="228"/>
    </row>
    <row r="782" spans="1:43" s="1" customFormat="1" ht="15" customHeight="1" x14ac:dyDescent="0.4">
      <c r="A782" s="7"/>
      <c r="B782" s="7"/>
      <c r="C782" s="7"/>
      <c r="P782" s="2"/>
      <c r="AQ782" s="228"/>
    </row>
    <row r="783" spans="1:43" s="1" customFormat="1" ht="15" customHeight="1" x14ac:dyDescent="0.4">
      <c r="A783" s="7"/>
      <c r="B783" s="7"/>
      <c r="C783" s="7"/>
      <c r="P783" s="2"/>
      <c r="AQ783" s="228"/>
    </row>
    <row r="784" spans="1:43" s="1" customFormat="1" ht="15" customHeight="1" x14ac:dyDescent="0.4">
      <c r="A784" s="7"/>
      <c r="B784" s="7"/>
      <c r="C784" s="7"/>
      <c r="P784" s="2"/>
      <c r="AQ784" s="228"/>
    </row>
    <row r="785" spans="1:43" s="1" customFormat="1" ht="15" customHeight="1" x14ac:dyDescent="0.4">
      <c r="A785" s="7"/>
      <c r="B785" s="7"/>
      <c r="C785" s="7"/>
      <c r="P785" s="2"/>
      <c r="AQ785" s="228"/>
    </row>
    <row r="786" spans="1:43" s="1" customFormat="1" ht="15" customHeight="1" x14ac:dyDescent="0.4">
      <c r="A786" s="7"/>
      <c r="B786" s="7"/>
      <c r="C786" s="7"/>
      <c r="P786" s="2"/>
      <c r="AQ786" s="228"/>
    </row>
    <row r="787" spans="1:43" s="1" customFormat="1" ht="15" customHeight="1" x14ac:dyDescent="0.4">
      <c r="A787" s="7"/>
      <c r="B787" s="7"/>
      <c r="C787" s="7"/>
      <c r="P787" s="2"/>
      <c r="AQ787" s="228"/>
    </row>
    <row r="788" spans="1:43" s="1" customFormat="1" ht="15" customHeight="1" x14ac:dyDescent="0.4">
      <c r="A788" s="7"/>
      <c r="B788" s="7"/>
      <c r="C788" s="7"/>
      <c r="P788" s="2"/>
      <c r="AQ788" s="228"/>
    </row>
    <row r="789" spans="1:43" s="1" customFormat="1" ht="15" customHeight="1" x14ac:dyDescent="0.4">
      <c r="A789" s="7"/>
      <c r="B789" s="7"/>
      <c r="C789" s="7"/>
      <c r="P789" s="2"/>
      <c r="AQ789" s="228"/>
    </row>
    <row r="790" spans="1:43" s="1" customFormat="1" ht="15" customHeight="1" x14ac:dyDescent="0.4">
      <c r="A790" s="7"/>
      <c r="B790" s="7"/>
      <c r="C790" s="7"/>
      <c r="P790" s="2"/>
      <c r="AQ790" s="228"/>
    </row>
    <row r="791" spans="1:43" s="1" customFormat="1" ht="15" customHeight="1" x14ac:dyDescent="0.4">
      <c r="A791" s="7"/>
      <c r="B791" s="7"/>
      <c r="C791" s="7"/>
      <c r="P791" s="2"/>
      <c r="AQ791" s="228"/>
    </row>
    <row r="792" spans="1:43" s="1" customFormat="1" ht="15" customHeight="1" x14ac:dyDescent="0.4">
      <c r="A792" s="7"/>
      <c r="B792" s="7"/>
      <c r="C792" s="7"/>
      <c r="P792" s="2"/>
      <c r="AQ792" s="228"/>
    </row>
    <row r="793" spans="1:43" s="1" customFormat="1" ht="15" customHeight="1" x14ac:dyDescent="0.4">
      <c r="A793" s="7"/>
      <c r="B793" s="7"/>
      <c r="C793" s="7"/>
      <c r="P793" s="2"/>
      <c r="AQ793" s="228"/>
    </row>
    <row r="794" spans="1:43" s="1" customFormat="1" ht="15" customHeight="1" x14ac:dyDescent="0.4">
      <c r="A794" s="7"/>
      <c r="B794" s="7"/>
      <c r="C794" s="7"/>
      <c r="P794" s="2"/>
      <c r="AQ794" s="228"/>
    </row>
    <row r="795" spans="1:43" s="1" customFormat="1" ht="15" customHeight="1" x14ac:dyDescent="0.4">
      <c r="A795" s="7"/>
      <c r="B795" s="7"/>
      <c r="C795" s="7"/>
      <c r="P795" s="2"/>
      <c r="AQ795" s="228"/>
    </row>
    <row r="796" spans="1:43" s="1" customFormat="1" ht="15" customHeight="1" x14ac:dyDescent="0.4">
      <c r="A796" s="7"/>
      <c r="B796" s="7"/>
      <c r="C796" s="7"/>
      <c r="P796" s="2"/>
      <c r="AQ796" s="228"/>
    </row>
    <row r="797" spans="1:43" s="1" customFormat="1" ht="15" customHeight="1" x14ac:dyDescent="0.4">
      <c r="A797" s="7"/>
      <c r="B797" s="7"/>
      <c r="C797" s="7"/>
      <c r="P797" s="2"/>
      <c r="AQ797" s="228"/>
    </row>
    <row r="798" spans="1:43" s="1" customFormat="1" ht="15" customHeight="1" x14ac:dyDescent="0.4">
      <c r="A798" s="7"/>
      <c r="B798" s="7"/>
      <c r="C798" s="7"/>
      <c r="P798" s="2"/>
      <c r="AQ798" s="228"/>
    </row>
    <row r="799" spans="1:43" s="1" customFormat="1" ht="15" customHeight="1" x14ac:dyDescent="0.4">
      <c r="A799" s="7"/>
      <c r="B799" s="7"/>
      <c r="C799" s="7"/>
      <c r="P799" s="2"/>
      <c r="AQ799" s="228"/>
    </row>
    <row r="800" spans="1:43" s="1" customFormat="1" ht="15" customHeight="1" x14ac:dyDescent="0.4">
      <c r="A800" s="7"/>
      <c r="B800" s="7"/>
      <c r="C800" s="7"/>
      <c r="P800" s="2"/>
      <c r="AQ800" s="228"/>
    </row>
    <row r="801" spans="1:43" s="1" customFormat="1" ht="15" customHeight="1" x14ac:dyDescent="0.4">
      <c r="A801" s="7"/>
      <c r="B801" s="7"/>
      <c r="C801" s="7"/>
      <c r="P801" s="2"/>
      <c r="AQ801" s="228"/>
    </row>
    <row r="802" spans="1:43" s="1" customFormat="1" ht="15" customHeight="1" x14ac:dyDescent="0.4">
      <c r="A802" s="7"/>
      <c r="B802" s="7"/>
      <c r="C802" s="7"/>
      <c r="P802" s="2"/>
      <c r="AQ802" s="228"/>
    </row>
    <row r="803" spans="1:43" s="1" customFormat="1" ht="15" customHeight="1" x14ac:dyDescent="0.4">
      <c r="A803" s="7"/>
      <c r="B803" s="7"/>
      <c r="C803" s="7"/>
      <c r="P803" s="2"/>
      <c r="AQ803" s="228"/>
    </row>
    <row r="804" spans="1:43" s="1" customFormat="1" ht="15" customHeight="1" x14ac:dyDescent="0.4">
      <c r="A804" s="7"/>
      <c r="B804" s="7"/>
      <c r="C804" s="7"/>
      <c r="P804" s="2"/>
      <c r="AQ804" s="228"/>
    </row>
    <row r="805" spans="1:43" s="1" customFormat="1" ht="15" customHeight="1" x14ac:dyDescent="0.4">
      <c r="A805" s="7"/>
      <c r="B805" s="7"/>
      <c r="C805" s="7"/>
      <c r="P805" s="2"/>
      <c r="AQ805" s="228"/>
    </row>
    <row r="806" spans="1:43" s="1" customFormat="1" ht="15" customHeight="1" x14ac:dyDescent="0.4">
      <c r="A806" s="7"/>
      <c r="B806" s="7"/>
      <c r="C806" s="7"/>
      <c r="P806" s="2"/>
      <c r="AQ806" s="228"/>
    </row>
    <row r="807" spans="1:43" s="1" customFormat="1" ht="15" customHeight="1" x14ac:dyDescent="0.4">
      <c r="A807" s="7"/>
      <c r="B807" s="7"/>
      <c r="C807" s="7"/>
      <c r="P807" s="2"/>
      <c r="AQ807" s="228"/>
    </row>
    <row r="808" spans="1:43" s="1" customFormat="1" ht="15" customHeight="1" x14ac:dyDescent="0.4">
      <c r="A808" s="7"/>
      <c r="B808" s="7"/>
      <c r="C808" s="7"/>
      <c r="P808" s="2"/>
      <c r="AQ808" s="228"/>
    </row>
    <row r="809" spans="1:43" s="1" customFormat="1" ht="15" customHeight="1" x14ac:dyDescent="0.4">
      <c r="A809" s="7"/>
      <c r="B809" s="7"/>
      <c r="C809" s="7"/>
      <c r="P809" s="2"/>
      <c r="AQ809" s="228"/>
    </row>
    <row r="810" spans="1:43" s="1" customFormat="1" ht="15" customHeight="1" x14ac:dyDescent="0.4">
      <c r="A810" s="7"/>
      <c r="B810" s="7"/>
      <c r="C810" s="7"/>
      <c r="P810" s="2"/>
      <c r="AQ810" s="228"/>
    </row>
    <row r="811" spans="1:43" s="1" customFormat="1" ht="15" customHeight="1" x14ac:dyDescent="0.4">
      <c r="A811" s="7"/>
      <c r="B811" s="7"/>
      <c r="C811" s="7"/>
      <c r="P811" s="2"/>
      <c r="AQ811" s="228"/>
    </row>
    <row r="812" spans="1:43" s="1" customFormat="1" ht="15" customHeight="1" x14ac:dyDescent="0.4">
      <c r="A812" s="7"/>
      <c r="B812" s="7"/>
      <c r="C812" s="7"/>
      <c r="P812" s="2"/>
      <c r="AQ812" s="228"/>
    </row>
    <row r="813" spans="1:43" s="1" customFormat="1" ht="15" customHeight="1" x14ac:dyDescent="0.4">
      <c r="A813" s="7"/>
      <c r="B813" s="7"/>
      <c r="C813" s="7"/>
      <c r="P813" s="2"/>
      <c r="AQ813" s="228"/>
    </row>
    <row r="814" spans="1:43" s="1" customFormat="1" ht="15" customHeight="1" x14ac:dyDescent="0.4">
      <c r="A814" s="7"/>
      <c r="B814" s="7"/>
      <c r="C814" s="7"/>
      <c r="P814" s="2"/>
      <c r="AQ814" s="228"/>
    </row>
    <row r="815" spans="1:43" s="1" customFormat="1" ht="15" customHeight="1" x14ac:dyDescent="0.4">
      <c r="A815" s="7"/>
      <c r="B815" s="7"/>
      <c r="C815" s="7"/>
      <c r="P815" s="2"/>
      <c r="AQ815" s="228"/>
    </row>
    <row r="816" spans="1:43" s="1" customFormat="1" ht="15" customHeight="1" x14ac:dyDescent="0.4">
      <c r="A816" s="7"/>
      <c r="B816" s="7"/>
      <c r="C816" s="7"/>
      <c r="P816" s="2"/>
      <c r="AQ816" s="228"/>
    </row>
    <row r="817" spans="1:43" s="1" customFormat="1" ht="15" customHeight="1" x14ac:dyDescent="0.4">
      <c r="A817" s="7"/>
      <c r="B817" s="7"/>
      <c r="C817" s="7"/>
      <c r="P817" s="2"/>
      <c r="AQ817" s="228"/>
    </row>
    <row r="818" spans="1:43" s="1" customFormat="1" ht="15" customHeight="1" x14ac:dyDescent="0.4">
      <c r="A818" s="7"/>
      <c r="B818" s="7"/>
      <c r="C818" s="7"/>
      <c r="P818" s="2"/>
      <c r="AQ818" s="228"/>
    </row>
    <row r="819" spans="1:43" s="1" customFormat="1" ht="15" customHeight="1" x14ac:dyDescent="0.4">
      <c r="A819" s="7"/>
      <c r="B819" s="7"/>
      <c r="C819" s="7"/>
      <c r="P819" s="2"/>
      <c r="AQ819" s="228"/>
    </row>
    <row r="820" spans="1:43" s="1" customFormat="1" ht="15" customHeight="1" x14ac:dyDescent="0.4">
      <c r="A820" s="7"/>
      <c r="B820" s="7"/>
      <c r="C820" s="7"/>
      <c r="P820" s="2"/>
      <c r="AQ820" s="228"/>
    </row>
    <row r="821" spans="1:43" s="1" customFormat="1" ht="15" customHeight="1" x14ac:dyDescent="0.4">
      <c r="A821" s="7"/>
      <c r="B821" s="7"/>
      <c r="C821" s="7"/>
      <c r="P821" s="2"/>
      <c r="AQ821" s="228"/>
    </row>
    <row r="822" spans="1:43" s="1" customFormat="1" ht="15" customHeight="1" x14ac:dyDescent="0.4">
      <c r="A822" s="7"/>
      <c r="B822" s="7"/>
      <c r="C822" s="7"/>
      <c r="P822" s="2"/>
      <c r="AQ822" s="228"/>
    </row>
    <row r="823" spans="1:43" s="1" customFormat="1" ht="15" customHeight="1" x14ac:dyDescent="0.4">
      <c r="A823" s="7"/>
      <c r="B823" s="7"/>
      <c r="C823" s="7"/>
      <c r="P823" s="2"/>
      <c r="AQ823" s="228"/>
    </row>
    <row r="824" spans="1:43" s="1" customFormat="1" ht="15" customHeight="1" x14ac:dyDescent="0.4">
      <c r="A824" s="7"/>
      <c r="B824" s="7"/>
      <c r="C824" s="7"/>
      <c r="P824" s="2"/>
      <c r="AQ824" s="228"/>
    </row>
    <row r="825" spans="1:43" s="1" customFormat="1" ht="15" customHeight="1" x14ac:dyDescent="0.4">
      <c r="A825" s="7"/>
      <c r="B825" s="7"/>
      <c r="C825" s="7"/>
      <c r="P825" s="2"/>
      <c r="AQ825" s="228"/>
    </row>
    <row r="826" spans="1:43" s="1" customFormat="1" ht="15" customHeight="1" x14ac:dyDescent="0.4">
      <c r="A826" s="7"/>
      <c r="B826" s="7"/>
      <c r="C826" s="7"/>
      <c r="P826" s="2"/>
      <c r="AQ826" s="228"/>
    </row>
    <row r="827" spans="1:43" s="1" customFormat="1" ht="15" customHeight="1" x14ac:dyDescent="0.4">
      <c r="A827" s="7"/>
      <c r="B827" s="7"/>
      <c r="C827" s="7"/>
      <c r="P827" s="2"/>
      <c r="AQ827" s="228"/>
    </row>
    <row r="828" spans="1:43" s="1" customFormat="1" ht="15" customHeight="1" x14ac:dyDescent="0.4">
      <c r="A828" s="7"/>
      <c r="B828" s="7"/>
      <c r="C828" s="7"/>
      <c r="P828" s="2"/>
      <c r="AQ828" s="228"/>
    </row>
    <row r="829" spans="1:43" s="1" customFormat="1" ht="15" customHeight="1" x14ac:dyDescent="0.4">
      <c r="A829" s="7"/>
      <c r="B829" s="7"/>
      <c r="C829" s="7"/>
      <c r="P829" s="2"/>
      <c r="AQ829" s="228"/>
    </row>
    <row r="830" spans="1:43" s="1" customFormat="1" ht="15" customHeight="1" x14ac:dyDescent="0.4">
      <c r="A830" s="7"/>
      <c r="B830" s="7"/>
      <c r="C830" s="7"/>
      <c r="P830" s="2"/>
      <c r="AQ830" s="228"/>
    </row>
    <row r="831" spans="1:43" s="1" customFormat="1" ht="15" customHeight="1" x14ac:dyDescent="0.4">
      <c r="A831" s="7"/>
      <c r="B831" s="7"/>
      <c r="C831" s="7"/>
      <c r="P831" s="2"/>
      <c r="AQ831" s="228"/>
    </row>
    <row r="832" spans="1:43" s="1" customFormat="1" ht="15" customHeight="1" x14ac:dyDescent="0.4">
      <c r="A832" s="7"/>
      <c r="B832" s="7"/>
      <c r="C832" s="7"/>
      <c r="P832" s="2"/>
      <c r="AQ832" s="228"/>
    </row>
    <row r="833" spans="1:43" s="1" customFormat="1" ht="15" customHeight="1" x14ac:dyDescent="0.4">
      <c r="A833" s="7"/>
      <c r="B833" s="7"/>
      <c r="C833" s="7"/>
      <c r="P833" s="2"/>
      <c r="AQ833" s="228"/>
    </row>
    <row r="834" spans="1:43" s="1" customFormat="1" ht="15" customHeight="1" x14ac:dyDescent="0.4">
      <c r="A834" s="7"/>
      <c r="B834" s="7"/>
      <c r="C834" s="7"/>
      <c r="P834" s="2"/>
      <c r="AQ834" s="228"/>
    </row>
    <row r="835" spans="1:43" s="1" customFormat="1" ht="15" customHeight="1" x14ac:dyDescent="0.4">
      <c r="A835" s="7"/>
      <c r="B835" s="7"/>
      <c r="C835" s="7"/>
      <c r="P835" s="2"/>
      <c r="AQ835" s="228"/>
    </row>
    <row r="836" spans="1:43" s="1" customFormat="1" ht="15" customHeight="1" x14ac:dyDescent="0.4">
      <c r="A836" s="7"/>
      <c r="B836" s="7"/>
      <c r="C836" s="7"/>
      <c r="P836" s="2"/>
      <c r="AQ836" s="228"/>
    </row>
    <row r="837" spans="1:43" s="1" customFormat="1" ht="15" customHeight="1" x14ac:dyDescent="0.4">
      <c r="A837" s="7"/>
      <c r="B837" s="7"/>
      <c r="C837" s="7"/>
      <c r="P837" s="2"/>
      <c r="AQ837" s="228"/>
    </row>
    <row r="838" spans="1:43" s="1" customFormat="1" ht="15" customHeight="1" x14ac:dyDescent="0.4">
      <c r="A838" s="7"/>
      <c r="B838" s="7"/>
      <c r="C838" s="7"/>
      <c r="P838" s="2"/>
      <c r="AQ838" s="228"/>
    </row>
    <row r="839" spans="1:43" s="1" customFormat="1" ht="15" customHeight="1" x14ac:dyDescent="0.4">
      <c r="A839" s="7"/>
      <c r="B839" s="7"/>
      <c r="C839" s="7"/>
      <c r="P839" s="2"/>
      <c r="AQ839" s="228"/>
    </row>
    <row r="840" spans="1:43" s="1" customFormat="1" ht="15" customHeight="1" x14ac:dyDescent="0.4">
      <c r="A840" s="7"/>
      <c r="B840" s="7"/>
      <c r="C840" s="7"/>
      <c r="P840" s="2"/>
      <c r="AQ840" s="228"/>
    </row>
    <row r="841" spans="1:43" s="1" customFormat="1" ht="15" customHeight="1" x14ac:dyDescent="0.4">
      <c r="A841" s="7"/>
      <c r="B841" s="7"/>
      <c r="C841" s="7"/>
      <c r="P841" s="2"/>
      <c r="AQ841" s="228"/>
    </row>
    <row r="842" spans="1:43" s="1" customFormat="1" ht="15" customHeight="1" x14ac:dyDescent="0.4">
      <c r="A842" s="7"/>
      <c r="B842" s="7"/>
      <c r="C842" s="7"/>
      <c r="P842" s="2"/>
      <c r="AQ842" s="228"/>
    </row>
    <row r="843" spans="1:43" s="1" customFormat="1" ht="15" customHeight="1" x14ac:dyDescent="0.4">
      <c r="A843" s="7"/>
      <c r="B843" s="7"/>
      <c r="C843" s="7"/>
      <c r="P843" s="2"/>
      <c r="AQ843" s="228"/>
    </row>
    <row r="844" spans="1:43" s="1" customFormat="1" ht="15" customHeight="1" x14ac:dyDescent="0.4">
      <c r="A844" s="7"/>
      <c r="B844" s="7"/>
      <c r="C844" s="7"/>
      <c r="P844" s="2"/>
      <c r="AQ844" s="228"/>
    </row>
    <row r="845" spans="1:43" s="1" customFormat="1" ht="15" customHeight="1" x14ac:dyDescent="0.4">
      <c r="A845" s="7"/>
      <c r="B845" s="7"/>
      <c r="C845" s="7"/>
      <c r="P845" s="2"/>
      <c r="AQ845" s="228"/>
    </row>
    <row r="846" spans="1:43" s="1" customFormat="1" ht="15" customHeight="1" x14ac:dyDescent="0.4">
      <c r="A846" s="7"/>
      <c r="B846" s="7"/>
      <c r="C846" s="7"/>
      <c r="P846" s="2"/>
      <c r="AQ846" s="228"/>
    </row>
    <row r="847" spans="1:43" s="1" customFormat="1" ht="15" customHeight="1" x14ac:dyDescent="0.4">
      <c r="A847" s="7"/>
      <c r="B847" s="7"/>
      <c r="C847" s="7"/>
      <c r="P847" s="2"/>
      <c r="AQ847" s="228"/>
    </row>
    <row r="848" spans="1:43" s="1" customFormat="1" ht="15" customHeight="1" x14ac:dyDescent="0.4">
      <c r="A848" s="7"/>
      <c r="B848" s="7"/>
      <c r="C848" s="7"/>
      <c r="P848" s="2"/>
      <c r="AQ848" s="228"/>
    </row>
    <row r="849" spans="1:43" s="1" customFormat="1" ht="15" customHeight="1" x14ac:dyDescent="0.4">
      <c r="A849" s="7"/>
      <c r="B849" s="7"/>
      <c r="C849" s="7"/>
      <c r="P849" s="2"/>
      <c r="AQ849" s="228"/>
    </row>
    <row r="850" spans="1:43" s="1" customFormat="1" ht="15" customHeight="1" x14ac:dyDescent="0.4">
      <c r="A850" s="7"/>
      <c r="B850" s="7"/>
      <c r="C850" s="7"/>
      <c r="P850" s="2"/>
      <c r="AQ850" s="228"/>
    </row>
    <row r="851" spans="1:43" s="1" customFormat="1" ht="15" customHeight="1" x14ac:dyDescent="0.4">
      <c r="A851" s="7"/>
      <c r="B851" s="7"/>
      <c r="C851" s="7"/>
      <c r="P851" s="2"/>
      <c r="AQ851" s="228"/>
    </row>
    <row r="852" spans="1:43" s="1" customFormat="1" ht="15" customHeight="1" x14ac:dyDescent="0.4">
      <c r="A852" s="7"/>
      <c r="B852" s="7"/>
      <c r="C852" s="7"/>
      <c r="P852" s="2"/>
      <c r="AQ852" s="228"/>
    </row>
    <row r="853" spans="1:43" s="1" customFormat="1" ht="15" customHeight="1" x14ac:dyDescent="0.4">
      <c r="A853" s="7"/>
      <c r="B853" s="7"/>
      <c r="C853" s="7"/>
      <c r="P853" s="2"/>
      <c r="AQ853" s="228"/>
    </row>
    <row r="854" spans="1:43" s="1" customFormat="1" ht="15" customHeight="1" x14ac:dyDescent="0.4">
      <c r="A854" s="7"/>
      <c r="B854" s="7"/>
      <c r="C854" s="7"/>
      <c r="P854" s="2"/>
      <c r="AQ854" s="228"/>
    </row>
    <row r="855" spans="1:43" s="1" customFormat="1" ht="15" customHeight="1" x14ac:dyDescent="0.4">
      <c r="A855" s="7"/>
      <c r="B855" s="7"/>
      <c r="C855" s="7"/>
      <c r="P855" s="2"/>
      <c r="AQ855" s="228"/>
    </row>
    <row r="856" spans="1:43" s="1" customFormat="1" ht="15" customHeight="1" x14ac:dyDescent="0.4">
      <c r="A856" s="7"/>
      <c r="B856" s="7"/>
      <c r="C856" s="7"/>
      <c r="P856" s="2"/>
      <c r="AQ856" s="228"/>
    </row>
    <row r="857" spans="1:43" s="1" customFormat="1" ht="15" customHeight="1" x14ac:dyDescent="0.4">
      <c r="A857" s="7"/>
      <c r="B857" s="7"/>
      <c r="C857" s="7"/>
      <c r="P857" s="2"/>
      <c r="AQ857" s="228"/>
    </row>
    <row r="858" spans="1:43" s="1" customFormat="1" ht="15" customHeight="1" x14ac:dyDescent="0.4">
      <c r="A858" s="7"/>
      <c r="B858" s="7"/>
      <c r="C858" s="7"/>
      <c r="P858" s="2"/>
      <c r="AQ858" s="228"/>
    </row>
    <row r="859" spans="1:43" s="1" customFormat="1" ht="15" customHeight="1" x14ac:dyDescent="0.4">
      <c r="A859" s="7"/>
      <c r="B859" s="7"/>
      <c r="C859" s="7"/>
      <c r="P859" s="2"/>
      <c r="AQ859" s="228"/>
    </row>
    <row r="860" spans="1:43" s="1" customFormat="1" ht="15" customHeight="1" x14ac:dyDescent="0.4">
      <c r="A860" s="7"/>
      <c r="B860" s="7"/>
      <c r="C860" s="7"/>
      <c r="P860" s="2"/>
      <c r="AQ860" s="228"/>
    </row>
    <row r="861" spans="1:43" s="1" customFormat="1" ht="15" customHeight="1" x14ac:dyDescent="0.4">
      <c r="A861" s="7"/>
      <c r="B861" s="7"/>
      <c r="C861" s="7"/>
      <c r="P861" s="2"/>
      <c r="AQ861" s="228"/>
    </row>
    <row r="862" spans="1:43" s="1" customFormat="1" ht="15" customHeight="1" x14ac:dyDescent="0.4">
      <c r="A862" s="7"/>
      <c r="B862" s="7"/>
      <c r="C862" s="7"/>
      <c r="P862" s="2"/>
      <c r="AQ862" s="228"/>
    </row>
    <row r="863" spans="1:43" s="1" customFormat="1" ht="15" customHeight="1" x14ac:dyDescent="0.4">
      <c r="A863" s="7"/>
      <c r="B863" s="7"/>
      <c r="C863" s="7"/>
      <c r="P863" s="2"/>
      <c r="AQ863" s="228"/>
    </row>
    <row r="864" spans="1:43" s="1" customFormat="1" ht="15" customHeight="1" x14ac:dyDescent="0.4">
      <c r="A864" s="7"/>
      <c r="B864" s="7"/>
      <c r="C864" s="7"/>
      <c r="P864" s="2"/>
      <c r="AQ864" s="228"/>
    </row>
    <row r="865" spans="1:43" s="1" customFormat="1" ht="15" customHeight="1" x14ac:dyDescent="0.4">
      <c r="A865" s="7"/>
      <c r="B865" s="7"/>
      <c r="C865" s="7"/>
      <c r="P865" s="2"/>
      <c r="AQ865" s="228"/>
    </row>
    <row r="866" spans="1:43" s="1" customFormat="1" ht="15" customHeight="1" x14ac:dyDescent="0.4">
      <c r="A866" s="7"/>
      <c r="B866" s="7"/>
      <c r="C866" s="7"/>
      <c r="P866" s="2"/>
      <c r="AQ866" s="228"/>
    </row>
    <row r="867" spans="1:43" s="1" customFormat="1" ht="15" customHeight="1" x14ac:dyDescent="0.4">
      <c r="A867" s="7"/>
      <c r="B867" s="7"/>
      <c r="C867" s="7"/>
      <c r="P867" s="2"/>
      <c r="AQ867" s="228"/>
    </row>
    <row r="868" spans="1:43" s="1" customFormat="1" ht="15" customHeight="1" x14ac:dyDescent="0.4">
      <c r="A868" s="7"/>
      <c r="B868" s="7"/>
      <c r="C868" s="7"/>
      <c r="P868" s="2"/>
      <c r="AQ868" s="228"/>
    </row>
    <row r="869" spans="1:43" s="1" customFormat="1" ht="15" customHeight="1" x14ac:dyDescent="0.4">
      <c r="A869" s="7"/>
      <c r="B869" s="7"/>
      <c r="C869" s="7"/>
      <c r="P869" s="2"/>
      <c r="AQ869" s="228"/>
    </row>
    <row r="870" spans="1:43" s="1" customFormat="1" ht="15" customHeight="1" x14ac:dyDescent="0.4">
      <c r="A870" s="7"/>
      <c r="B870" s="7"/>
      <c r="C870" s="7"/>
      <c r="P870" s="2"/>
      <c r="AQ870" s="228"/>
    </row>
    <row r="871" spans="1:43" s="1" customFormat="1" ht="15" customHeight="1" x14ac:dyDescent="0.4">
      <c r="A871" s="7"/>
      <c r="B871" s="7"/>
      <c r="C871" s="7"/>
      <c r="P871" s="2"/>
      <c r="AQ871" s="228"/>
    </row>
    <row r="872" spans="1:43" s="1" customFormat="1" ht="15" customHeight="1" x14ac:dyDescent="0.4">
      <c r="A872" s="7"/>
      <c r="B872" s="7"/>
      <c r="C872" s="7"/>
      <c r="P872" s="2"/>
      <c r="AQ872" s="228"/>
    </row>
    <row r="873" spans="1:43" s="1" customFormat="1" ht="15" customHeight="1" x14ac:dyDescent="0.4">
      <c r="A873" s="7"/>
      <c r="B873" s="7"/>
      <c r="C873" s="7"/>
      <c r="P873" s="2"/>
      <c r="AQ873" s="228"/>
    </row>
    <row r="874" spans="1:43" s="1" customFormat="1" ht="15" customHeight="1" x14ac:dyDescent="0.4">
      <c r="A874" s="7"/>
      <c r="B874" s="7"/>
      <c r="C874" s="7"/>
      <c r="P874" s="2"/>
      <c r="AQ874" s="228"/>
    </row>
    <row r="875" spans="1:43" s="1" customFormat="1" ht="15" customHeight="1" x14ac:dyDescent="0.4">
      <c r="A875" s="7"/>
      <c r="B875" s="7"/>
      <c r="C875" s="7"/>
      <c r="P875" s="2"/>
      <c r="AQ875" s="228"/>
    </row>
    <row r="876" spans="1:43" s="1" customFormat="1" ht="15" customHeight="1" x14ac:dyDescent="0.4">
      <c r="A876" s="7"/>
      <c r="B876" s="7"/>
      <c r="C876" s="7"/>
      <c r="P876" s="2"/>
      <c r="AQ876" s="228"/>
    </row>
    <row r="877" spans="1:43" s="1" customFormat="1" ht="15" customHeight="1" x14ac:dyDescent="0.4">
      <c r="A877" s="7"/>
      <c r="B877" s="7"/>
      <c r="C877" s="7"/>
      <c r="P877" s="2"/>
      <c r="AQ877" s="228"/>
    </row>
    <row r="878" spans="1:43" s="1" customFormat="1" ht="15" customHeight="1" x14ac:dyDescent="0.4">
      <c r="A878" s="7"/>
      <c r="B878" s="7"/>
      <c r="C878" s="7"/>
      <c r="P878" s="2"/>
      <c r="AQ878" s="228"/>
    </row>
    <row r="879" spans="1:43" s="1" customFormat="1" ht="15" customHeight="1" x14ac:dyDescent="0.4">
      <c r="A879" s="7"/>
      <c r="B879" s="7"/>
      <c r="C879" s="7"/>
      <c r="P879" s="2"/>
      <c r="AQ879" s="228"/>
    </row>
    <row r="880" spans="1:43" s="1" customFormat="1" ht="15" customHeight="1" x14ac:dyDescent="0.4">
      <c r="A880" s="7"/>
      <c r="B880" s="7"/>
      <c r="C880" s="7"/>
      <c r="P880" s="2"/>
      <c r="AQ880" s="228"/>
    </row>
    <row r="881" spans="1:43" s="1" customFormat="1" ht="15" customHeight="1" x14ac:dyDescent="0.4">
      <c r="A881" s="7"/>
      <c r="B881" s="7"/>
      <c r="C881" s="7"/>
      <c r="P881" s="2"/>
      <c r="AQ881" s="228"/>
    </row>
    <row r="882" spans="1:43" s="1" customFormat="1" ht="15" customHeight="1" x14ac:dyDescent="0.4">
      <c r="A882" s="7"/>
      <c r="B882" s="7"/>
      <c r="C882" s="7"/>
      <c r="P882" s="2"/>
      <c r="AQ882" s="228"/>
    </row>
    <row r="883" spans="1:43" s="1" customFormat="1" ht="15" customHeight="1" x14ac:dyDescent="0.4">
      <c r="A883" s="7"/>
      <c r="B883" s="7"/>
      <c r="C883" s="7"/>
      <c r="P883" s="2"/>
      <c r="AQ883" s="228"/>
    </row>
    <row r="884" spans="1:43" s="1" customFormat="1" ht="15" customHeight="1" x14ac:dyDescent="0.4">
      <c r="A884" s="7"/>
      <c r="B884" s="7"/>
      <c r="C884" s="7"/>
      <c r="P884" s="2"/>
      <c r="AQ884" s="228"/>
    </row>
    <row r="885" spans="1:43" s="1" customFormat="1" ht="15" customHeight="1" x14ac:dyDescent="0.4">
      <c r="A885" s="7"/>
      <c r="B885" s="7"/>
      <c r="C885" s="7"/>
      <c r="P885" s="2"/>
      <c r="AQ885" s="228"/>
    </row>
    <row r="886" spans="1:43" s="1" customFormat="1" ht="15" customHeight="1" x14ac:dyDescent="0.4">
      <c r="A886" s="7"/>
      <c r="B886" s="7"/>
      <c r="C886" s="7"/>
      <c r="P886" s="2"/>
      <c r="AQ886" s="228"/>
    </row>
    <row r="887" spans="1:43" s="1" customFormat="1" ht="15" customHeight="1" x14ac:dyDescent="0.4">
      <c r="A887" s="7"/>
      <c r="B887" s="7"/>
      <c r="C887" s="7"/>
      <c r="P887" s="2"/>
      <c r="AQ887" s="228"/>
    </row>
    <row r="888" spans="1:43" s="1" customFormat="1" ht="15" customHeight="1" x14ac:dyDescent="0.4">
      <c r="A888" s="7"/>
      <c r="B888" s="7"/>
      <c r="C888" s="7"/>
      <c r="P888" s="2"/>
      <c r="AQ888" s="228"/>
    </row>
    <row r="889" spans="1:43" s="1" customFormat="1" ht="15" customHeight="1" x14ac:dyDescent="0.4">
      <c r="A889" s="7"/>
      <c r="B889" s="7"/>
      <c r="C889" s="7"/>
      <c r="P889" s="2"/>
      <c r="AQ889" s="228"/>
    </row>
    <row r="890" spans="1:43" s="1" customFormat="1" ht="15" customHeight="1" x14ac:dyDescent="0.4">
      <c r="A890" s="7"/>
      <c r="B890" s="7"/>
      <c r="C890" s="7"/>
      <c r="P890" s="2"/>
      <c r="AQ890" s="228"/>
    </row>
    <row r="891" spans="1:43" s="1" customFormat="1" ht="15" customHeight="1" x14ac:dyDescent="0.4">
      <c r="A891" s="7"/>
      <c r="B891" s="7"/>
      <c r="C891" s="7"/>
      <c r="P891" s="2"/>
      <c r="AQ891" s="228"/>
    </row>
    <row r="892" spans="1:43" s="1" customFormat="1" ht="15" customHeight="1" x14ac:dyDescent="0.4">
      <c r="A892" s="7"/>
      <c r="B892" s="7"/>
      <c r="C892" s="7"/>
      <c r="P892" s="2"/>
      <c r="AQ892" s="228"/>
    </row>
    <row r="893" spans="1:43" s="1" customFormat="1" ht="15" customHeight="1" x14ac:dyDescent="0.4">
      <c r="A893" s="7"/>
      <c r="B893" s="7"/>
      <c r="C893" s="7"/>
      <c r="P893" s="2"/>
      <c r="AQ893" s="228"/>
    </row>
    <row r="894" spans="1:43" s="1" customFormat="1" ht="15" customHeight="1" x14ac:dyDescent="0.4">
      <c r="A894" s="7"/>
      <c r="B894" s="7"/>
      <c r="C894" s="7"/>
      <c r="P894" s="2"/>
      <c r="AQ894" s="228"/>
    </row>
    <row r="895" spans="1:43" s="1" customFormat="1" ht="15" customHeight="1" x14ac:dyDescent="0.4">
      <c r="A895" s="7"/>
      <c r="B895" s="7"/>
      <c r="C895" s="7"/>
      <c r="P895" s="2"/>
      <c r="AQ895" s="228"/>
    </row>
    <row r="896" spans="1:43" s="1" customFormat="1" ht="15" customHeight="1" x14ac:dyDescent="0.4">
      <c r="A896" s="7"/>
      <c r="B896" s="7"/>
      <c r="C896" s="7"/>
      <c r="P896" s="2"/>
      <c r="AQ896" s="228"/>
    </row>
    <row r="897" spans="1:43" s="1" customFormat="1" ht="15" customHeight="1" x14ac:dyDescent="0.4">
      <c r="A897" s="7"/>
      <c r="B897" s="7"/>
      <c r="C897" s="7"/>
      <c r="P897" s="2"/>
      <c r="AQ897" s="228"/>
    </row>
    <row r="898" spans="1:43" s="1" customFormat="1" ht="15" customHeight="1" x14ac:dyDescent="0.4">
      <c r="A898" s="7"/>
      <c r="B898" s="7"/>
      <c r="C898" s="7"/>
      <c r="P898" s="2"/>
      <c r="AQ898" s="228"/>
    </row>
    <row r="899" spans="1:43" s="1" customFormat="1" ht="15" customHeight="1" x14ac:dyDescent="0.4">
      <c r="A899" s="7"/>
      <c r="B899" s="7"/>
      <c r="C899" s="7"/>
      <c r="P899" s="2"/>
      <c r="AQ899" s="228"/>
    </row>
    <row r="900" spans="1:43" s="1" customFormat="1" ht="15" customHeight="1" x14ac:dyDescent="0.4">
      <c r="A900" s="7"/>
      <c r="B900" s="7"/>
      <c r="C900" s="7"/>
      <c r="P900" s="2"/>
      <c r="AQ900" s="228"/>
    </row>
    <row r="901" spans="1:43" s="1" customFormat="1" ht="15" customHeight="1" x14ac:dyDescent="0.4">
      <c r="A901" s="7"/>
      <c r="B901" s="7"/>
      <c r="C901" s="7"/>
      <c r="P901" s="2"/>
      <c r="AQ901" s="228"/>
    </row>
    <row r="902" spans="1:43" s="1" customFormat="1" ht="15" customHeight="1" x14ac:dyDescent="0.4">
      <c r="A902" s="7"/>
      <c r="B902" s="7"/>
      <c r="C902" s="7"/>
      <c r="P902" s="2"/>
      <c r="AQ902" s="228"/>
    </row>
    <row r="903" spans="1:43" s="1" customFormat="1" ht="15" customHeight="1" x14ac:dyDescent="0.4">
      <c r="A903" s="7"/>
      <c r="B903" s="7"/>
      <c r="C903" s="7"/>
      <c r="P903" s="2"/>
      <c r="AQ903" s="228"/>
    </row>
    <row r="904" spans="1:43" s="1" customFormat="1" ht="15" customHeight="1" x14ac:dyDescent="0.4">
      <c r="A904" s="7"/>
      <c r="B904" s="7"/>
      <c r="C904" s="7"/>
      <c r="P904" s="2"/>
      <c r="AQ904" s="228"/>
    </row>
    <row r="905" spans="1:43" s="1" customFormat="1" ht="15" customHeight="1" x14ac:dyDescent="0.4">
      <c r="A905" s="7"/>
      <c r="B905" s="7"/>
      <c r="C905" s="7"/>
      <c r="P905" s="2"/>
      <c r="AQ905" s="228"/>
    </row>
    <row r="906" spans="1:43" s="1" customFormat="1" ht="15" customHeight="1" x14ac:dyDescent="0.4">
      <c r="A906" s="7"/>
      <c r="B906" s="7"/>
      <c r="C906" s="7"/>
      <c r="P906" s="2"/>
      <c r="AQ906" s="228"/>
    </row>
    <row r="907" spans="1:43" s="1" customFormat="1" ht="15" customHeight="1" x14ac:dyDescent="0.4">
      <c r="A907" s="7"/>
      <c r="B907" s="7"/>
      <c r="C907" s="7"/>
      <c r="P907" s="2"/>
      <c r="AQ907" s="228"/>
    </row>
    <row r="908" spans="1:43" s="1" customFormat="1" ht="15" customHeight="1" x14ac:dyDescent="0.4">
      <c r="A908" s="7"/>
      <c r="B908" s="7"/>
      <c r="C908" s="7"/>
      <c r="P908" s="2"/>
      <c r="AQ908" s="228"/>
    </row>
    <row r="909" spans="1:43" s="1" customFormat="1" ht="15" customHeight="1" x14ac:dyDescent="0.4">
      <c r="A909" s="7"/>
      <c r="B909" s="7"/>
      <c r="C909" s="7"/>
      <c r="P909" s="2"/>
      <c r="AQ909" s="228"/>
    </row>
    <row r="910" spans="1:43" s="1" customFormat="1" ht="15" customHeight="1" x14ac:dyDescent="0.4">
      <c r="A910" s="7"/>
      <c r="B910" s="7"/>
      <c r="C910" s="7"/>
      <c r="P910" s="2"/>
      <c r="AQ910" s="228"/>
    </row>
    <row r="911" spans="1:43" s="1" customFormat="1" ht="15" customHeight="1" x14ac:dyDescent="0.4">
      <c r="A911" s="7"/>
      <c r="B911" s="7"/>
      <c r="C911" s="7"/>
      <c r="P911" s="2"/>
      <c r="AQ911" s="228"/>
    </row>
    <row r="912" spans="1:43" s="1" customFormat="1" ht="15" customHeight="1" x14ac:dyDescent="0.4">
      <c r="A912" s="7"/>
      <c r="B912" s="7"/>
      <c r="C912" s="7"/>
      <c r="P912" s="2"/>
      <c r="AQ912" s="228"/>
    </row>
    <row r="913" spans="1:43" s="1" customFormat="1" ht="15" customHeight="1" x14ac:dyDescent="0.4">
      <c r="A913" s="7"/>
      <c r="B913" s="7"/>
      <c r="C913" s="7"/>
      <c r="P913" s="2"/>
      <c r="AQ913" s="228"/>
    </row>
    <row r="914" spans="1:43" s="1" customFormat="1" ht="15" customHeight="1" x14ac:dyDescent="0.4">
      <c r="A914" s="7"/>
      <c r="B914" s="7"/>
      <c r="C914" s="7"/>
      <c r="P914" s="2"/>
      <c r="AQ914" s="228"/>
    </row>
    <row r="915" spans="1:43" s="1" customFormat="1" ht="15" customHeight="1" x14ac:dyDescent="0.4">
      <c r="A915" s="7"/>
      <c r="B915" s="7"/>
      <c r="C915" s="7"/>
      <c r="P915" s="2"/>
      <c r="AQ915" s="228"/>
    </row>
    <row r="916" spans="1:43" s="1" customFormat="1" ht="15" customHeight="1" x14ac:dyDescent="0.4">
      <c r="A916" s="7"/>
      <c r="B916" s="7"/>
      <c r="C916" s="7"/>
      <c r="P916" s="2"/>
      <c r="AQ916" s="228"/>
    </row>
    <row r="917" spans="1:43" s="1" customFormat="1" ht="15" customHeight="1" x14ac:dyDescent="0.4">
      <c r="A917" s="7"/>
      <c r="B917" s="7"/>
      <c r="C917" s="7"/>
      <c r="P917" s="2"/>
      <c r="AQ917" s="228"/>
    </row>
    <row r="918" spans="1:43" s="1" customFormat="1" ht="15" customHeight="1" x14ac:dyDescent="0.4">
      <c r="A918" s="7"/>
      <c r="B918" s="7"/>
      <c r="C918" s="7"/>
      <c r="P918" s="2"/>
      <c r="AQ918" s="228"/>
    </row>
    <row r="919" spans="1:43" s="1" customFormat="1" ht="15" customHeight="1" x14ac:dyDescent="0.4">
      <c r="A919" s="7"/>
      <c r="B919" s="7"/>
      <c r="C919" s="7"/>
      <c r="P919" s="2"/>
      <c r="AQ919" s="228"/>
    </row>
    <row r="920" spans="1:43" s="1" customFormat="1" ht="15" customHeight="1" x14ac:dyDescent="0.4">
      <c r="A920" s="7"/>
      <c r="B920" s="7"/>
      <c r="C920" s="7"/>
      <c r="P920" s="2"/>
      <c r="AQ920" s="228"/>
    </row>
    <row r="921" spans="1:43" s="1" customFormat="1" ht="15" customHeight="1" x14ac:dyDescent="0.4">
      <c r="A921" s="7"/>
      <c r="B921" s="7"/>
      <c r="C921" s="7"/>
      <c r="P921" s="2"/>
      <c r="AQ921" s="228"/>
    </row>
    <row r="922" spans="1:43" s="1" customFormat="1" ht="15" customHeight="1" x14ac:dyDescent="0.4">
      <c r="A922" s="7"/>
      <c r="B922" s="7"/>
      <c r="C922" s="7"/>
      <c r="P922" s="2"/>
      <c r="AQ922" s="228"/>
    </row>
    <row r="923" spans="1:43" s="1" customFormat="1" ht="15" customHeight="1" x14ac:dyDescent="0.4">
      <c r="A923" s="7"/>
      <c r="B923" s="7"/>
      <c r="C923" s="7"/>
      <c r="P923" s="2"/>
      <c r="AQ923" s="228"/>
    </row>
    <row r="924" spans="1:43" s="1" customFormat="1" ht="15" customHeight="1" x14ac:dyDescent="0.4">
      <c r="A924" s="7"/>
      <c r="B924" s="7"/>
      <c r="C924" s="7"/>
      <c r="P924" s="2"/>
      <c r="AQ924" s="228"/>
    </row>
    <row r="925" spans="1:43" s="1" customFormat="1" ht="15" customHeight="1" x14ac:dyDescent="0.4">
      <c r="A925" s="7"/>
      <c r="B925" s="7"/>
      <c r="C925" s="7"/>
      <c r="P925" s="2"/>
      <c r="AQ925" s="228"/>
    </row>
    <row r="926" spans="1:43" s="1" customFormat="1" ht="15" customHeight="1" x14ac:dyDescent="0.4">
      <c r="A926" s="7"/>
      <c r="B926" s="7"/>
      <c r="C926" s="7"/>
      <c r="P926" s="2"/>
      <c r="AQ926" s="228"/>
    </row>
    <row r="927" spans="1:43" s="1" customFormat="1" ht="15" customHeight="1" x14ac:dyDescent="0.4">
      <c r="A927" s="7"/>
      <c r="B927" s="7"/>
      <c r="C927" s="7"/>
      <c r="P927" s="2"/>
      <c r="AQ927" s="228"/>
    </row>
    <row r="928" spans="1:43" s="1" customFormat="1" ht="15" customHeight="1" x14ac:dyDescent="0.4">
      <c r="A928" s="7"/>
      <c r="B928" s="7"/>
      <c r="C928" s="7"/>
      <c r="P928" s="2"/>
      <c r="AQ928" s="228"/>
    </row>
    <row r="929" spans="1:43" s="1" customFormat="1" ht="15" customHeight="1" x14ac:dyDescent="0.4">
      <c r="A929" s="7"/>
      <c r="B929" s="7"/>
      <c r="C929" s="7"/>
      <c r="P929" s="2"/>
      <c r="AQ929" s="228"/>
    </row>
    <row r="930" spans="1:43" s="1" customFormat="1" ht="15" customHeight="1" x14ac:dyDescent="0.4">
      <c r="A930" s="7"/>
      <c r="B930" s="7"/>
      <c r="C930" s="7"/>
      <c r="P930" s="2"/>
      <c r="AQ930" s="228"/>
    </row>
    <row r="931" spans="1:43" s="1" customFormat="1" ht="15" customHeight="1" x14ac:dyDescent="0.4">
      <c r="A931" s="7"/>
      <c r="B931" s="7"/>
      <c r="C931" s="7"/>
      <c r="P931" s="2"/>
      <c r="AQ931" s="228"/>
    </row>
    <row r="932" spans="1:43" s="1" customFormat="1" ht="15" customHeight="1" x14ac:dyDescent="0.4">
      <c r="A932" s="7"/>
      <c r="B932" s="7"/>
      <c r="C932" s="7"/>
      <c r="P932" s="2"/>
      <c r="AQ932" s="228"/>
    </row>
    <row r="933" spans="1:43" s="1" customFormat="1" ht="15" customHeight="1" x14ac:dyDescent="0.4">
      <c r="A933" s="7"/>
      <c r="B933" s="7"/>
      <c r="C933" s="7"/>
      <c r="P933" s="2"/>
      <c r="AQ933" s="228"/>
    </row>
    <row r="934" spans="1:43" s="1" customFormat="1" ht="15" customHeight="1" x14ac:dyDescent="0.4">
      <c r="A934" s="7"/>
      <c r="B934" s="7"/>
      <c r="C934" s="7"/>
      <c r="P934" s="2"/>
      <c r="AQ934" s="228"/>
    </row>
    <row r="935" spans="1:43" s="1" customFormat="1" ht="15" customHeight="1" x14ac:dyDescent="0.4">
      <c r="A935" s="7"/>
      <c r="B935" s="7"/>
      <c r="C935" s="7"/>
      <c r="P935" s="2"/>
      <c r="AQ935" s="228"/>
    </row>
    <row r="936" spans="1:43" s="1" customFormat="1" ht="15" customHeight="1" x14ac:dyDescent="0.4">
      <c r="A936" s="7"/>
      <c r="B936" s="7"/>
      <c r="C936" s="7"/>
      <c r="P936" s="2"/>
      <c r="AQ936" s="228"/>
    </row>
    <row r="937" spans="1:43" s="1" customFormat="1" ht="15" customHeight="1" x14ac:dyDescent="0.4">
      <c r="A937" s="7"/>
      <c r="B937" s="7"/>
      <c r="C937" s="7"/>
      <c r="P937" s="2"/>
      <c r="AQ937" s="228"/>
    </row>
    <row r="938" spans="1:43" s="1" customFormat="1" ht="15" customHeight="1" x14ac:dyDescent="0.4">
      <c r="A938" s="7"/>
      <c r="B938" s="7"/>
      <c r="C938" s="7"/>
      <c r="P938" s="2"/>
      <c r="AQ938" s="228"/>
    </row>
    <row r="939" spans="1:43" s="1" customFormat="1" ht="15" customHeight="1" x14ac:dyDescent="0.4">
      <c r="A939" s="7"/>
      <c r="B939" s="7"/>
      <c r="C939" s="7"/>
      <c r="P939" s="2"/>
      <c r="AQ939" s="228"/>
    </row>
    <row r="940" spans="1:43" s="1" customFormat="1" ht="15" customHeight="1" x14ac:dyDescent="0.4">
      <c r="A940" s="7"/>
      <c r="B940" s="7"/>
      <c r="C940" s="7"/>
      <c r="P940" s="2"/>
      <c r="AQ940" s="228"/>
    </row>
    <row r="941" spans="1:43" s="1" customFormat="1" ht="15" customHeight="1" x14ac:dyDescent="0.4">
      <c r="A941" s="7"/>
      <c r="B941" s="7"/>
      <c r="C941" s="7"/>
      <c r="P941" s="2"/>
      <c r="AQ941" s="228"/>
    </row>
    <row r="942" spans="1:43" s="1" customFormat="1" ht="15" customHeight="1" x14ac:dyDescent="0.4">
      <c r="A942" s="7"/>
      <c r="B942" s="7"/>
      <c r="C942" s="7"/>
      <c r="P942" s="2"/>
      <c r="AQ942" s="228"/>
    </row>
    <row r="943" spans="1:43" s="1" customFormat="1" ht="15" customHeight="1" x14ac:dyDescent="0.4">
      <c r="A943" s="7"/>
      <c r="B943" s="7"/>
      <c r="C943" s="7"/>
      <c r="P943" s="2"/>
      <c r="AQ943" s="228"/>
    </row>
    <row r="944" spans="1:43" s="1" customFormat="1" ht="15" customHeight="1" x14ac:dyDescent="0.4">
      <c r="A944" s="7"/>
      <c r="B944" s="7"/>
      <c r="C944" s="7"/>
      <c r="P944" s="2"/>
      <c r="AQ944" s="228"/>
    </row>
    <row r="945" spans="1:43" s="1" customFormat="1" ht="15" customHeight="1" x14ac:dyDescent="0.4">
      <c r="A945" s="7"/>
      <c r="B945" s="7"/>
      <c r="C945" s="7"/>
      <c r="P945" s="2"/>
      <c r="AQ945" s="228"/>
    </row>
    <row r="946" spans="1:43" s="1" customFormat="1" ht="15" customHeight="1" x14ac:dyDescent="0.4">
      <c r="A946" s="7"/>
      <c r="B946" s="7"/>
      <c r="C946" s="7"/>
      <c r="P946" s="2"/>
      <c r="AQ946" s="228"/>
    </row>
    <row r="947" spans="1:43" s="1" customFormat="1" ht="15" customHeight="1" x14ac:dyDescent="0.4">
      <c r="A947" s="7"/>
      <c r="B947" s="7"/>
      <c r="C947" s="7"/>
      <c r="P947" s="2"/>
      <c r="AQ947" s="228"/>
    </row>
    <row r="948" spans="1:43" s="1" customFormat="1" ht="15" customHeight="1" x14ac:dyDescent="0.4">
      <c r="A948" s="7"/>
      <c r="B948" s="7"/>
      <c r="C948" s="7"/>
      <c r="P948" s="2"/>
      <c r="AQ948" s="228"/>
    </row>
    <row r="949" spans="1:43" s="1" customFormat="1" ht="15" customHeight="1" x14ac:dyDescent="0.4">
      <c r="A949" s="7"/>
      <c r="B949" s="7"/>
      <c r="C949" s="7"/>
      <c r="P949" s="2"/>
      <c r="AQ949" s="228"/>
    </row>
    <row r="950" spans="1:43" s="1" customFormat="1" ht="15" customHeight="1" x14ac:dyDescent="0.4">
      <c r="A950" s="7"/>
      <c r="B950" s="7"/>
      <c r="C950" s="7"/>
      <c r="P950" s="2"/>
      <c r="AQ950" s="228"/>
    </row>
    <row r="951" spans="1:43" s="1" customFormat="1" ht="15" customHeight="1" x14ac:dyDescent="0.4">
      <c r="A951" s="7"/>
      <c r="B951" s="7"/>
      <c r="C951" s="7"/>
      <c r="P951" s="2"/>
      <c r="AQ951" s="228"/>
    </row>
    <row r="952" spans="1:43" s="1" customFormat="1" ht="15" customHeight="1" x14ac:dyDescent="0.4">
      <c r="A952" s="7"/>
      <c r="B952" s="7"/>
      <c r="C952" s="7"/>
      <c r="P952" s="2"/>
      <c r="AQ952" s="228"/>
    </row>
    <row r="953" spans="1:43" s="1" customFormat="1" ht="15" customHeight="1" x14ac:dyDescent="0.4">
      <c r="A953" s="7"/>
      <c r="B953" s="7"/>
      <c r="C953" s="7"/>
      <c r="P953" s="2"/>
      <c r="AQ953" s="228"/>
    </row>
    <row r="954" spans="1:43" s="1" customFormat="1" ht="15" customHeight="1" x14ac:dyDescent="0.4">
      <c r="A954" s="7"/>
      <c r="B954" s="7"/>
      <c r="C954" s="7"/>
      <c r="P954" s="2"/>
      <c r="AQ954" s="228"/>
    </row>
    <row r="955" spans="1:43" s="1" customFormat="1" ht="15" customHeight="1" x14ac:dyDescent="0.4">
      <c r="A955" s="7"/>
      <c r="B955" s="7"/>
      <c r="C955" s="7"/>
      <c r="P955" s="2"/>
      <c r="AQ955" s="228"/>
    </row>
    <row r="956" spans="1:43" s="1" customFormat="1" ht="15" customHeight="1" x14ac:dyDescent="0.4">
      <c r="A956" s="7"/>
      <c r="B956" s="7"/>
      <c r="C956" s="7"/>
      <c r="P956" s="2"/>
      <c r="AQ956" s="228"/>
    </row>
    <row r="957" spans="1:43" s="1" customFormat="1" ht="15" customHeight="1" x14ac:dyDescent="0.4">
      <c r="A957" s="7"/>
      <c r="B957" s="7"/>
      <c r="C957" s="7"/>
      <c r="P957" s="2"/>
      <c r="AQ957" s="228"/>
    </row>
    <row r="958" spans="1:43" s="1" customFormat="1" ht="15" customHeight="1" x14ac:dyDescent="0.4">
      <c r="A958" s="7"/>
      <c r="B958" s="7"/>
      <c r="C958" s="7"/>
      <c r="P958" s="2"/>
      <c r="AQ958" s="228"/>
    </row>
    <row r="959" spans="1:43" s="1" customFormat="1" ht="15" customHeight="1" x14ac:dyDescent="0.4">
      <c r="A959" s="7"/>
      <c r="B959" s="7"/>
      <c r="C959" s="7"/>
      <c r="P959" s="2"/>
      <c r="AQ959" s="228"/>
    </row>
    <row r="960" spans="1:43" s="1" customFormat="1" ht="15" customHeight="1" x14ac:dyDescent="0.4">
      <c r="A960" s="7"/>
      <c r="B960" s="7"/>
      <c r="C960" s="7"/>
      <c r="P960" s="2"/>
      <c r="AQ960" s="228"/>
    </row>
    <row r="961" spans="1:43" s="1" customFormat="1" ht="15" customHeight="1" x14ac:dyDescent="0.4">
      <c r="A961" s="7"/>
      <c r="B961" s="7"/>
      <c r="C961" s="7"/>
      <c r="P961" s="2"/>
      <c r="AQ961" s="228"/>
    </row>
    <row r="962" spans="1:43" s="1" customFormat="1" ht="15" customHeight="1" x14ac:dyDescent="0.4">
      <c r="A962" s="7"/>
      <c r="B962" s="7"/>
      <c r="C962" s="7"/>
      <c r="P962" s="2"/>
      <c r="AQ962" s="228"/>
    </row>
    <row r="963" spans="1:43" s="1" customFormat="1" ht="15" customHeight="1" x14ac:dyDescent="0.4">
      <c r="A963" s="7"/>
      <c r="B963" s="7"/>
      <c r="C963" s="7"/>
      <c r="P963" s="2"/>
      <c r="AQ963" s="228"/>
    </row>
    <row r="964" spans="1:43" s="1" customFormat="1" ht="15" customHeight="1" x14ac:dyDescent="0.4">
      <c r="A964" s="7"/>
      <c r="B964" s="7"/>
      <c r="C964" s="7"/>
      <c r="P964" s="2"/>
      <c r="AQ964" s="228"/>
    </row>
    <row r="965" spans="1:43" s="1" customFormat="1" ht="15" customHeight="1" x14ac:dyDescent="0.4">
      <c r="A965" s="7"/>
      <c r="B965" s="7"/>
      <c r="C965" s="7"/>
      <c r="P965" s="2"/>
      <c r="AQ965" s="228"/>
    </row>
    <row r="966" spans="1:43" s="1" customFormat="1" ht="15" customHeight="1" x14ac:dyDescent="0.4">
      <c r="A966" s="7"/>
      <c r="B966" s="7"/>
      <c r="C966" s="7"/>
      <c r="P966" s="2"/>
      <c r="AQ966" s="228"/>
    </row>
    <row r="967" spans="1:43" s="1" customFormat="1" ht="15" customHeight="1" x14ac:dyDescent="0.4">
      <c r="A967" s="7"/>
      <c r="B967" s="7"/>
      <c r="C967" s="7"/>
      <c r="P967" s="2"/>
      <c r="AQ967" s="228"/>
    </row>
    <row r="968" spans="1:43" s="1" customFormat="1" ht="15" customHeight="1" x14ac:dyDescent="0.4">
      <c r="A968" s="7"/>
      <c r="B968" s="7"/>
      <c r="C968" s="7"/>
      <c r="P968" s="2"/>
      <c r="AQ968" s="228"/>
    </row>
    <row r="969" spans="1:43" s="1" customFormat="1" ht="15" customHeight="1" x14ac:dyDescent="0.4">
      <c r="A969" s="7"/>
      <c r="B969" s="7"/>
      <c r="C969" s="7"/>
      <c r="P969" s="2"/>
      <c r="AQ969" s="228"/>
    </row>
    <row r="970" spans="1:43" s="1" customFormat="1" ht="15" customHeight="1" x14ac:dyDescent="0.4">
      <c r="A970" s="7"/>
      <c r="B970" s="7"/>
      <c r="C970" s="7"/>
      <c r="P970" s="2"/>
      <c r="AQ970" s="228"/>
    </row>
    <row r="971" spans="1:43" s="1" customFormat="1" ht="15" customHeight="1" x14ac:dyDescent="0.4">
      <c r="A971" s="7"/>
      <c r="B971" s="7"/>
      <c r="C971" s="7"/>
      <c r="P971" s="2"/>
      <c r="AQ971" s="228"/>
    </row>
    <row r="972" spans="1:43" s="1" customFormat="1" ht="15" customHeight="1" x14ac:dyDescent="0.4">
      <c r="A972" s="7"/>
      <c r="B972" s="7"/>
      <c r="C972" s="7"/>
      <c r="P972" s="2"/>
      <c r="AQ972" s="228"/>
    </row>
    <row r="973" spans="1:43" s="1" customFormat="1" ht="15" customHeight="1" x14ac:dyDescent="0.4">
      <c r="A973" s="7"/>
      <c r="B973" s="7"/>
      <c r="C973" s="7"/>
      <c r="P973" s="2"/>
      <c r="AQ973" s="228"/>
    </row>
    <row r="974" spans="1:43" s="1" customFormat="1" ht="15" customHeight="1" x14ac:dyDescent="0.4">
      <c r="A974" s="7"/>
      <c r="B974" s="7"/>
      <c r="C974" s="7"/>
      <c r="P974" s="2"/>
      <c r="AQ974" s="228"/>
    </row>
    <row r="975" spans="1:43" s="1" customFormat="1" ht="15" customHeight="1" x14ac:dyDescent="0.4">
      <c r="A975" s="7"/>
      <c r="B975" s="7"/>
      <c r="C975" s="7"/>
      <c r="P975" s="2"/>
      <c r="AQ975" s="228"/>
    </row>
    <row r="976" spans="1:43" s="1" customFormat="1" ht="15" customHeight="1" x14ac:dyDescent="0.4">
      <c r="A976" s="7"/>
      <c r="B976" s="7"/>
      <c r="C976" s="7"/>
      <c r="P976" s="2"/>
      <c r="AQ976" s="228"/>
    </row>
    <row r="977" spans="1:43" s="1" customFormat="1" ht="15" customHeight="1" x14ac:dyDescent="0.4">
      <c r="A977" s="7"/>
      <c r="B977" s="7"/>
      <c r="C977" s="7"/>
      <c r="P977" s="2"/>
      <c r="AQ977" s="228"/>
    </row>
    <row r="978" spans="1:43" s="1" customFormat="1" ht="15" customHeight="1" x14ac:dyDescent="0.4">
      <c r="A978" s="7"/>
      <c r="B978" s="7"/>
      <c r="C978" s="7"/>
      <c r="P978" s="2"/>
      <c r="AQ978" s="228"/>
    </row>
    <row r="979" spans="1:43" s="1" customFormat="1" ht="15" customHeight="1" x14ac:dyDescent="0.4">
      <c r="A979" s="7"/>
      <c r="B979" s="7"/>
      <c r="C979" s="7"/>
      <c r="P979" s="2"/>
      <c r="AQ979" s="228"/>
    </row>
    <row r="980" spans="1:43" s="1" customFormat="1" ht="15" customHeight="1" x14ac:dyDescent="0.4">
      <c r="A980" s="7"/>
      <c r="B980" s="7"/>
      <c r="C980" s="7"/>
      <c r="P980" s="2"/>
      <c r="AQ980" s="228"/>
    </row>
    <row r="981" spans="1:43" s="1" customFormat="1" ht="15" customHeight="1" x14ac:dyDescent="0.4">
      <c r="A981" s="7"/>
      <c r="B981" s="7"/>
      <c r="C981" s="7"/>
      <c r="P981" s="2"/>
      <c r="AQ981" s="228"/>
    </row>
    <row r="982" spans="1:43" s="1" customFormat="1" ht="15" customHeight="1" x14ac:dyDescent="0.4">
      <c r="A982" s="7"/>
      <c r="B982" s="7"/>
      <c r="C982" s="7"/>
      <c r="P982" s="2"/>
      <c r="AQ982" s="228"/>
    </row>
    <row r="983" spans="1:43" s="1" customFormat="1" ht="15" customHeight="1" x14ac:dyDescent="0.4">
      <c r="A983" s="7"/>
      <c r="B983" s="7"/>
      <c r="C983" s="7"/>
      <c r="P983" s="2"/>
      <c r="AQ983" s="228"/>
    </row>
    <row r="984" spans="1:43" s="1" customFormat="1" ht="15" customHeight="1" x14ac:dyDescent="0.4">
      <c r="A984" s="7"/>
      <c r="B984" s="7"/>
      <c r="C984" s="7"/>
      <c r="P984" s="2"/>
      <c r="AQ984" s="228"/>
    </row>
    <row r="985" spans="1:43" s="1" customFormat="1" ht="15" customHeight="1" x14ac:dyDescent="0.4">
      <c r="A985" s="7"/>
      <c r="B985" s="7"/>
      <c r="C985" s="7"/>
      <c r="P985" s="2"/>
      <c r="AQ985" s="228"/>
    </row>
    <row r="986" spans="1:43" s="1" customFormat="1" ht="15" customHeight="1" x14ac:dyDescent="0.4">
      <c r="A986" s="7"/>
      <c r="B986" s="7"/>
      <c r="C986" s="7"/>
      <c r="P986" s="2"/>
      <c r="AQ986" s="228"/>
    </row>
    <row r="987" spans="1:43" s="1" customFormat="1" ht="15" customHeight="1" x14ac:dyDescent="0.4">
      <c r="A987" s="7"/>
      <c r="B987" s="7"/>
      <c r="C987" s="7"/>
      <c r="P987" s="2"/>
      <c r="AQ987" s="228"/>
    </row>
    <row r="988" spans="1:43" s="1" customFormat="1" ht="15" customHeight="1" x14ac:dyDescent="0.4">
      <c r="A988" s="7"/>
      <c r="B988" s="7"/>
      <c r="C988" s="7"/>
      <c r="P988" s="2"/>
      <c r="AQ988" s="228"/>
    </row>
    <row r="989" spans="1:43" s="1" customFormat="1" ht="15" customHeight="1" x14ac:dyDescent="0.4">
      <c r="A989" s="7"/>
      <c r="B989" s="7"/>
      <c r="C989" s="7"/>
      <c r="P989" s="2"/>
      <c r="AQ989" s="228"/>
    </row>
    <row r="990" spans="1:43" s="1" customFormat="1" ht="15" customHeight="1" x14ac:dyDescent="0.4">
      <c r="A990" s="7"/>
      <c r="B990" s="7"/>
      <c r="C990" s="7"/>
      <c r="P990" s="2"/>
      <c r="AQ990" s="228"/>
    </row>
    <row r="991" spans="1:43" s="1" customFormat="1" ht="15" customHeight="1" x14ac:dyDescent="0.4">
      <c r="A991" s="7"/>
      <c r="B991" s="7"/>
      <c r="C991" s="7"/>
      <c r="P991" s="2"/>
      <c r="AQ991" s="228"/>
    </row>
    <row r="992" spans="1:43" s="1" customFormat="1" ht="15" customHeight="1" x14ac:dyDescent="0.4">
      <c r="A992" s="7"/>
      <c r="B992" s="7"/>
      <c r="C992" s="7"/>
      <c r="P992" s="2"/>
      <c r="AQ992" s="228"/>
    </row>
    <row r="993" spans="1:43" s="1" customFormat="1" ht="15" customHeight="1" x14ac:dyDescent="0.4">
      <c r="A993" s="7"/>
      <c r="B993" s="7"/>
      <c r="C993" s="7"/>
      <c r="P993" s="2"/>
      <c r="AQ993" s="228"/>
    </row>
    <row r="994" spans="1:43" s="1" customFormat="1" ht="15" customHeight="1" x14ac:dyDescent="0.4">
      <c r="A994" s="7"/>
      <c r="B994" s="7"/>
      <c r="C994" s="7"/>
      <c r="P994" s="2"/>
      <c r="AQ994" s="228"/>
    </row>
    <row r="995" spans="1:43" s="1" customFormat="1" ht="15" customHeight="1" x14ac:dyDescent="0.4">
      <c r="A995" s="7"/>
      <c r="B995" s="7"/>
      <c r="C995" s="7"/>
      <c r="P995" s="2"/>
      <c r="AQ995" s="228"/>
    </row>
    <row r="996" spans="1:43" s="1" customFormat="1" ht="15" customHeight="1" x14ac:dyDescent="0.4">
      <c r="A996" s="7"/>
      <c r="B996" s="7"/>
      <c r="C996" s="7"/>
      <c r="P996" s="2"/>
      <c r="AQ996" s="228"/>
    </row>
    <row r="997" spans="1:43" s="1" customFormat="1" ht="15" customHeight="1" x14ac:dyDescent="0.4">
      <c r="A997" s="7"/>
      <c r="B997" s="7"/>
      <c r="C997" s="7"/>
      <c r="P997" s="2"/>
      <c r="AQ997" s="228"/>
    </row>
    <row r="998" spans="1:43" s="1" customFormat="1" ht="15" customHeight="1" x14ac:dyDescent="0.4">
      <c r="A998" s="7"/>
      <c r="B998" s="7"/>
      <c r="C998" s="7"/>
      <c r="P998" s="2"/>
      <c r="AQ998" s="228"/>
    </row>
    <row r="999" spans="1:43" s="1" customFormat="1" ht="15" customHeight="1" x14ac:dyDescent="0.4">
      <c r="A999" s="7"/>
      <c r="B999" s="7"/>
      <c r="C999" s="7"/>
      <c r="P999" s="2"/>
      <c r="AQ999" s="228"/>
    </row>
    <row r="1000" spans="1:43" s="1" customFormat="1" ht="15" customHeight="1" x14ac:dyDescent="0.4">
      <c r="A1000" s="7"/>
      <c r="B1000" s="7"/>
      <c r="C1000" s="7"/>
      <c r="P1000" s="2"/>
      <c r="AQ1000" s="228"/>
    </row>
    <row r="1001" spans="1:43" s="1" customFormat="1" ht="15" customHeight="1" x14ac:dyDescent="0.4">
      <c r="A1001" s="7"/>
      <c r="B1001" s="7"/>
      <c r="C1001" s="7"/>
      <c r="P1001" s="2"/>
      <c r="AQ1001" s="228"/>
    </row>
    <row r="1002" spans="1:43" s="1" customFormat="1" ht="15" customHeight="1" x14ac:dyDescent="0.4">
      <c r="A1002" s="7"/>
      <c r="B1002" s="7"/>
      <c r="C1002" s="7"/>
      <c r="P1002" s="2"/>
      <c r="AQ1002" s="228"/>
    </row>
    <row r="1003" spans="1:43" s="1" customFormat="1" ht="15" customHeight="1" x14ac:dyDescent="0.4">
      <c r="A1003" s="7"/>
      <c r="B1003" s="7"/>
      <c r="C1003" s="7"/>
      <c r="P1003" s="2"/>
      <c r="AQ1003" s="228"/>
    </row>
    <row r="1004" spans="1:43" s="1" customFormat="1" ht="15" customHeight="1" x14ac:dyDescent="0.4">
      <c r="A1004" s="7"/>
      <c r="B1004" s="7"/>
      <c r="C1004" s="7"/>
      <c r="P1004" s="2"/>
      <c r="AQ1004" s="228"/>
    </row>
    <row r="1005" spans="1:43" s="1" customFormat="1" ht="15" customHeight="1" x14ac:dyDescent="0.4">
      <c r="A1005" s="7"/>
      <c r="B1005" s="7"/>
      <c r="C1005" s="7"/>
      <c r="P1005" s="2"/>
      <c r="AQ1005" s="228"/>
    </row>
    <row r="1006" spans="1:43" s="1" customFormat="1" ht="15" customHeight="1" x14ac:dyDescent="0.4">
      <c r="A1006" s="7"/>
      <c r="B1006" s="7"/>
      <c r="C1006" s="7"/>
      <c r="P1006" s="2"/>
      <c r="AQ1006" s="228"/>
    </row>
    <row r="1007" spans="1:43" s="1" customFormat="1" ht="15" customHeight="1" x14ac:dyDescent="0.4">
      <c r="A1007" s="7"/>
      <c r="B1007" s="7"/>
      <c r="C1007" s="7"/>
      <c r="P1007" s="2"/>
      <c r="AQ1007" s="228"/>
    </row>
    <row r="1008" spans="1:43" s="1" customFormat="1" ht="15" customHeight="1" x14ac:dyDescent="0.4">
      <c r="A1008" s="7"/>
      <c r="B1008" s="7"/>
      <c r="C1008" s="7"/>
      <c r="P1008" s="2"/>
      <c r="AQ1008" s="228"/>
    </row>
    <row r="1009" spans="1:43" s="1" customFormat="1" ht="15" customHeight="1" x14ac:dyDescent="0.4">
      <c r="A1009" s="7"/>
      <c r="B1009" s="7"/>
      <c r="C1009" s="7"/>
      <c r="P1009" s="2"/>
      <c r="AQ1009" s="228"/>
    </row>
    <row r="1010" spans="1:43" s="1" customFormat="1" ht="15" customHeight="1" x14ac:dyDescent="0.4">
      <c r="A1010" s="7"/>
      <c r="B1010" s="7"/>
      <c r="C1010" s="7"/>
      <c r="P1010" s="2"/>
      <c r="AQ1010" s="228"/>
    </row>
    <row r="1011" spans="1:43" s="1" customFormat="1" ht="15" customHeight="1" x14ac:dyDescent="0.4">
      <c r="A1011" s="7"/>
      <c r="B1011" s="7"/>
      <c r="C1011" s="7"/>
      <c r="P1011" s="2"/>
      <c r="AQ1011" s="228"/>
    </row>
    <row r="1012" spans="1:43" s="1" customFormat="1" ht="15" customHeight="1" x14ac:dyDescent="0.4">
      <c r="A1012" s="7"/>
      <c r="B1012" s="7"/>
      <c r="C1012" s="7"/>
      <c r="P1012" s="2"/>
      <c r="AQ1012" s="228"/>
    </row>
    <row r="1013" spans="1:43" s="1" customFormat="1" ht="15" customHeight="1" x14ac:dyDescent="0.4">
      <c r="A1013" s="7"/>
      <c r="B1013" s="7"/>
      <c r="C1013" s="7"/>
      <c r="P1013" s="2"/>
      <c r="AQ1013" s="228"/>
    </row>
    <row r="1014" spans="1:43" s="1" customFormat="1" ht="15" customHeight="1" x14ac:dyDescent="0.4">
      <c r="A1014" s="7"/>
      <c r="B1014" s="7"/>
      <c r="C1014" s="7"/>
      <c r="P1014" s="2"/>
      <c r="AQ1014" s="228"/>
    </row>
    <row r="1015" spans="1:43" s="1" customFormat="1" ht="15" customHeight="1" x14ac:dyDescent="0.4">
      <c r="A1015" s="7"/>
      <c r="B1015" s="7"/>
      <c r="C1015" s="7"/>
      <c r="P1015" s="2"/>
      <c r="AQ1015" s="228"/>
    </row>
    <row r="1016" spans="1:43" s="1" customFormat="1" ht="15" customHeight="1" x14ac:dyDescent="0.4">
      <c r="A1016" s="7"/>
      <c r="B1016" s="7"/>
      <c r="C1016" s="7"/>
      <c r="P1016" s="2"/>
      <c r="AQ1016" s="228"/>
    </row>
    <row r="1017" spans="1:43" s="1" customFormat="1" ht="15" customHeight="1" x14ac:dyDescent="0.4">
      <c r="A1017" s="7"/>
      <c r="B1017" s="7"/>
      <c r="C1017" s="7"/>
      <c r="P1017" s="2"/>
      <c r="AQ1017" s="228"/>
    </row>
    <row r="1018" spans="1:43" s="1" customFormat="1" ht="15" customHeight="1" x14ac:dyDescent="0.4">
      <c r="A1018" s="7"/>
      <c r="B1018" s="7"/>
      <c r="C1018" s="7"/>
      <c r="P1018" s="2"/>
      <c r="AQ1018" s="228"/>
    </row>
    <row r="1019" spans="1:43" s="1" customFormat="1" ht="15" customHeight="1" x14ac:dyDescent="0.4">
      <c r="A1019" s="7"/>
      <c r="B1019" s="7"/>
      <c r="C1019" s="7"/>
      <c r="P1019" s="2"/>
      <c r="AQ1019" s="228"/>
    </row>
    <row r="1020" spans="1:43" s="1" customFormat="1" ht="15" customHeight="1" x14ac:dyDescent="0.4">
      <c r="A1020" s="7"/>
      <c r="B1020" s="7"/>
      <c r="C1020" s="7"/>
      <c r="P1020" s="2"/>
      <c r="AQ1020" s="228"/>
    </row>
    <row r="1021" spans="1:43" s="1" customFormat="1" ht="15" customHeight="1" x14ac:dyDescent="0.4">
      <c r="A1021" s="7"/>
      <c r="B1021" s="7"/>
      <c r="C1021" s="7"/>
      <c r="P1021" s="2"/>
      <c r="AQ1021" s="228"/>
    </row>
    <row r="1022" spans="1:43" s="1" customFormat="1" ht="15" customHeight="1" x14ac:dyDescent="0.4">
      <c r="A1022" s="7"/>
      <c r="B1022" s="7"/>
      <c r="C1022" s="7"/>
      <c r="P1022" s="2"/>
      <c r="AQ1022" s="228"/>
    </row>
    <row r="1023" spans="1:43" s="1" customFormat="1" ht="15" customHeight="1" x14ac:dyDescent="0.4">
      <c r="A1023" s="7"/>
      <c r="B1023" s="7"/>
      <c r="C1023" s="7"/>
      <c r="P1023" s="2"/>
      <c r="AQ1023" s="228"/>
    </row>
    <row r="1024" spans="1:43" s="1" customFormat="1" ht="15" customHeight="1" x14ac:dyDescent="0.4">
      <c r="A1024" s="7"/>
      <c r="B1024" s="7"/>
      <c r="C1024" s="7"/>
      <c r="P1024" s="2"/>
      <c r="AQ1024" s="228"/>
    </row>
    <row r="1025" spans="1:43" s="1" customFormat="1" ht="15" customHeight="1" x14ac:dyDescent="0.4">
      <c r="A1025" s="7"/>
      <c r="B1025" s="7"/>
      <c r="C1025" s="7"/>
      <c r="P1025" s="2"/>
      <c r="AQ1025" s="228"/>
    </row>
    <row r="1026" spans="1:43" s="1" customFormat="1" ht="15" customHeight="1" x14ac:dyDescent="0.4">
      <c r="A1026" s="7"/>
      <c r="B1026" s="7"/>
      <c r="C1026" s="7"/>
      <c r="P1026" s="2"/>
      <c r="AQ1026" s="228"/>
    </row>
    <row r="1027" spans="1:43" s="1" customFormat="1" ht="15" customHeight="1" x14ac:dyDescent="0.4">
      <c r="A1027" s="7"/>
      <c r="B1027" s="7"/>
      <c r="C1027" s="7"/>
      <c r="P1027" s="2"/>
      <c r="AQ1027" s="228"/>
    </row>
    <row r="1028" spans="1:43" s="1" customFormat="1" ht="15" customHeight="1" x14ac:dyDescent="0.4">
      <c r="A1028" s="7"/>
      <c r="B1028" s="7"/>
      <c r="C1028" s="7"/>
      <c r="P1028" s="2"/>
      <c r="AQ1028" s="228"/>
    </row>
    <row r="1029" spans="1:43" s="1" customFormat="1" ht="15" customHeight="1" x14ac:dyDescent="0.4">
      <c r="A1029" s="7"/>
      <c r="B1029" s="7"/>
      <c r="C1029" s="7"/>
      <c r="P1029" s="2"/>
      <c r="AQ1029" s="228"/>
    </row>
    <row r="1030" spans="1:43" s="1" customFormat="1" ht="15" customHeight="1" x14ac:dyDescent="0.4">
      <c r="A1030" s="7"/>
      <c r="B1030" s="7"/>
      <c r="C1030" s="7"/>
      <c r="P1030" s="2"/>
      <c r="AQ1030" s="228"/>
    </row>
    <row r="1031" spans="1:43" s="1" customFormat="1" ht="15" customHeight="1" x14ac:dyDescent="0.4">
      <c r="A1031" s="7"/>
      <c r="B1031" s="7"/>
      <c r="C1031" s="7"/>
      <c r="P1031" s="2"/>
      <c r="AQ1031" s="228"/>
    </row>
    <row r="1032" spans="1:43" s="1" customFormat="1" ht="15" customHeight="1" x14ac:dyDescent="0.4">
      <c r="A1032" s="7"/>
      <c r="B1032" s="7"/>
      <c r="C1032" s="7"/>
      <c r="P1032" s="2"/>
      <c r="AQ1032" s="228"/>
    </row>
    <row r="1033" spans="1:43" s="1" customFormat="1" ht="15" customHeight="1" x14ac:dyDescent="0.4">
      <c r="A1033" s="7"/>
      <c r="B1033" s="7"/>
      <c r="C1033" s="7"/>
      <c r="P1033" s="2"/>
      <c r="AQ1033" s="228"/>
    </row>
    <row r="1034" spans="1:43" s="1" customFormat="1" ht="15" customHeight="1" x14ac:dyDescent="0.4">
      <c r="A1034" s="7"/>
      <c r="B1034" s="7"/>
      <c r="C1034" s="7"/>
      <c r="P1034" s="2"/>
      <c r="AQ1034" s="228"/>
    </row>
    <row r="1035" spans="1:43" s="1" customFormat="1" ht="15" customHeight="1" x14ac:dyDescent="0.4">
      <c r="A1035" s="7"/>
      <c r="B1035" s="7"/>
      <c r="C1035" s="7"/>
      <c r="P1035" s="2"/>
      <c r="AQ1035" s="228"/>
    </row>
    <row r="1036" spans="1:43" s="1" customFormat="1" ht="15" customHeight="1" x14ac:dyDescent="0.4">
      <c r="A1036" s="7"/>
      <c r="B1036" s="7"/>
      <c r="C1036" s="7"/>
      <c r="P1036" s="2"/>
      <c r="AQ1036" s="228"/>
    </row>
    <row r="1037" spans="1:43" s="1" customFormat="1" ht="15" customHeight="1" x14ac:dyDescent="0.4">
      <c r="A1037" s="7"/>
      <c r="B1037" s="7"/>
      <c r="C1037" s="7"/>
      <c r="P1037" s="2"/>
      <c r="AQ1037" s="228"/>
    </row>
    <row r="1038" spans="1:43" s="1" customFormat="1" ht="15" customHeight="1" x14ac:dyDescent="0.4">
      <c r="A1038" s="7"/>
      <c r="B1038" s="7"/>
      <c r="C1038" s="7"/>
      <c r="P1038" s="2"/>
      <c r="AQ1038" s="228"/>
    </row>
    <row r="1039" spans="1:43" s="1" customFormat="1" ht="15" customHeight="1" x14ac:dyDescent="0.4">
      <c r="A1039" s="7"/>
      <c r="B1039" s="7"/>
      <c r="C1039" s="7"/>
      <c r="P1039" s="2"/>
      <c r="AQ1039" s="228"/>
    </row>
    <row r="1040" spans="1:43" s="1" customFormat="1" ht="15" customHeight="1" x14ac:dyDescent="0.4">
      <c r="A1040" s="7"/>
      <c r="B1040" s="7"/>
      <c r="C1040" s="7"/>
      <c r="P1040" s="2"/>
      <c r="AQ1040" s="228"/>
    </row>
    <row r="1041" spans="1:43" s="1" customFormat="1" ht="15" customHeight="1" x14ac:dyDescent="0.4">
      <c r="A1041" s="7"/>
      <c r="B1041" s="7"/>
      <c r="C1041" s="7"/>
      <c r="P1041" s="2"/>
      <c r="AQ1041" s="228"/>
    </row>
    <row r="1042" spans="1:43" s="1" customFormat="1" ht="15" customHeight="1" x14ac:dyDescent="0.4">
      <c r="A1042" s="7"/>
      <c r="B1042" s="7"/>
      <c r="C1042" s="7"/>
      <c r="P1042" s="2"/>
      <c r="AQ1042" s="228"/>
    </row>
    <row r="1043" spans="1:43" s="1" customFormat="1" ht="15" customHeight="1" x14ac:dyDescent="0.4">
      <c r="A1043" s="7"/>
      <c r="B1043" s="7"/>
      <c r="C1043" s="7"/>
      <c r="P1043" s="2"/>
      <c r="AQ1043" s="228"/>
    </row>
    <row r="1044" spans="1:43" s="1" customFormat="1" ht="15" customHeight="1" x14ac:dyDescent="0.4">
      <c r="A1044" s="7"/>
      <c r="B1044" s="7"/>
      <c r="C1044" s="7"/>
      <c r="P1044" s="2"/>
      <c r="AQ1044" s="228"/>
    </row>
    <row r="1045" spans="1:43" s="1" customFormat="1" ht="15" customHeight="1" x14ac:dyDescent="0.4">
      <c r="A1045" s="7"/>
      <c r="B1045" s="7"/>
      <c r="C1045" s="7"/>
      <c r="P1045" s="2"/>
      <c r="AQ1045" s="228"/>
    </row>
    <row r="1046" spans="1:43" s="1" customFormat="1" ht="15" customHeight="1" x14ac:dyDescent="0.4">
      <c r="A1046" s="7"/>
      <c r="B1046" s="7"/>
      <c r="C1046" s="7"/>
      <c r="P1046" s="2"/>
      <c r="AQ1046" s="228"/>
    </row>
    <row r="1047" spans="1:43" s="1" customFormat="1" ht="15" customHeight="1" x14ac:dyDescent="0.4">
      <c r="A1047" s="7"/>
      <c r="B1047" s="7"/>
      <c r="C1047" s="7"/>
      <c r="P1047" s="2"/>
      <c r="AQ1047" s="228"/>
    </row>
    <row r="1048" spans="1:43" s="1" customFormat="1" ht="15" customHeight="1" x14ac:dyDescent="0.4">
      <c r="A1048" s="7"/>
      <c r="B1048" s="7"/>
      <c r="C1048" s="7"/>
      <c r="P1048" s="2"/>
      <c r="AQ1048" s="228"/>
    </row>
    <row r="1049" spans="1:43" s="1" customFormat="1" ht="15" customHeight="1" x14ac:dyDescent="0.4">
      <c r="A1049" s="7"/>
      <c r="B1049" s="7"/>
      <c r="C1049" s="7"/>
      <c r="P1049" s="2"/>
      <c r="AQ1049" s="228"/>
    </row>
    <row r="1050" spans="1:43" s="1" customFormat="1" ht="15" customHeight="1" x14ac:dyDescent="0.4">
      <c r="A1050" s="7"/>
      <c r="B1050" s="7"/>
      <c r="C1050" s="7"/>
      <c r="P1050" s="2"/>
      <c r="AQ1050" s="228"/>
    </row>
    <row r="1051" spans="1:43" s="1" customFormat="1" ht="15" customHeight="1" x14ac:dyDescent="0.4">
      <c r="A1051" s="7"/>
      <c r="B1051" s="7"/>
      <c r="C1051" s="7"/>
      <c r="P1051" s="2"/>
      <c r="AQ1051" s="228"/>
    </row>
    <row r="1052" spans="1:43" s="1" customFormat="1" ht="15" customHeight="1" x14ac:dyDescent="0.4">
      <c r="A1052" s="7"/>
      <c r="B1052" s="7"/>
      <c r="C1052" s="7"/>
      <c r="P1052" s="2"/>
      <c r="AQ1052" s="228"/>
    </row>
    <row r="1053" spans="1:43" s="1" customFormat="1" ht="15" customHeight="1" x14ac:dyDescent="0.4">
      <c r="A1053" s="7"/>
      <c r="B1053" s="7"/>
      <c r="C1053" s="7"/>
      <c r="P1053" s="2"/>
      <c r="AQ1053" s="228"/>
    </row>
    <row r="1054" spans="1:43" s="1" customFormat="1" ht="15" customHeight="1" x14ac:dyDescent="0.4">
      <c r="A1054" s="7"/>
      <c r="B1054" s="7"/>
      <c r="C1054" s="7"/>
      <c r="P1054" s="2"/>
      <c r="AQ1054" s="228"/>
    </row>
    <row r="1055" spans="1:43" s="1" customFormat="1" ht="15" customHeight="1" x14ac:dyDescent="0.4">
      <c r="A1055" s="7"/>
      <c r="B1055" s="7"/>
      <c r="C1055" s="7"/>
      <c r="P1055" s="2"/>
      <c r="AQ1055" s="228"/>
    </row>
    <row r="1056" spans="1:43" s="1" customFormat="1" ht="15" customHeight="1" x14ac:dyDescent="0.4">
      <c r="A1056" s="7"/>
      <c r="B1056" s="7"/>
      <c r="C1056" s="7"/>
      <c r="P1056" s="2"/>
      <c r="AQ1056" s="228"/>
    </row>
    <row r="1057" spans="1:43" s="1" customFormat="1" ht="15" customHeight="1" x14ac:dyDescent="0.4">
      <c r="A1057" s="7"/>
      <c r="B1057" s="7"/>
      <c r="C1057" s="7"/>
      <c r="P1057" s="2"/>
      <c r="AQ1057" s="228"/>
    </row>
    <row r="1058" spans="1:43" s="1" customFormat="1" ht="15" customHeight="1" x14ac:dyDescent="0.4">
      <c r="A1058" s="7"/>
      <c r="B1058" s="7"/>
      <c r="C1058" s="7"/>
      <c r="P1058" s="2"/>
      <c r="AQ1058" s="228"/>
    </row>
    <row r="1059" spans="1:43" s="1" customFormat="1" ht="15" customHeight="1" x14ac:dyDescent="0.4">
      <c r="A1059" s="7"/>
      <c r="B1059" s="7"/>
      <c r="C1059" s="7"/>
      <c r="P1059" s="2"/>
      <c r="AQ1059" s="228"/>
    </row>
    <row r="1060" spans="1:43" s="1" customFormat="1" ht="15" customHeight="1" x14ac:dyDescent="0.4">
      <c r="A1060" s="7"/>
      <c r="B1060" s="7"/>
      <c r="C1060" s="7"/>
      <c r="P1060" s="2"/>
      <c r="AQ1060" s="228"/>
    </row>
    <row r="1061" spans="1:43" s="1" customFormat="1" ht="15" customHeight="1" x14ac:dyDescent="0.4">
      <c r="A1061" s="7"/>
      <c r="B1061" s="7"/>
      <c r="C1061" s="7"/>
      <c r="P1061" s="2"/>
      <c r="AQ1061" s="228"/>
    </row>
    <row r="1062" spans="1:43" s="1" customFormat="1" ht="15" customHeight="1" x14ac:dyDescent="0.4">
      <c r="A1062" s="7"/>
      <c r="B1062" s="7"/>
      <c r="C1062" s="7"/>
      <c r="P1062" s="2"/>
      <c r="AQ1062" s="228"/>
    </row>
    <row r="1063" spans="1:43" s="1" customFormat="1" ht="15" customHeight="1" x14ac:dyDescent="0.4">
      <c r="A1063" s="7"/>
      <c r="B1063" s="7"/>
      <c r="C1063" s="7"/>
      <c r="P1063" s="2"/>
      <c r="AQ1063" s="228"/>
    </row>
    <row r="1064" spans="1:43" s="1" customFormat="1" ht="15" customHeight="1" x14ac:dyDescent="0.4">
      <c r="A1064" s="7"/>
      <c r="B1064" s="7"/>
      <c r="C1064" s="7"/>
      <c r="P1064" s="2"/>
      <c r="AQ1064" s="228"/>
    </row>
    <row r="1065" spans="1:43" s="1" customFormat="1" ht="15" customHeight="1" x14ac:dyDescent="0.4">
      <c r="A1065" s="7"/>
      <c r="B1065" s="7"/>
      <c r="C1065" s="7"/>
      <c r="P1065" s="2"/>
      <c r="AQ1065" s="228"/>
    </row>
    <row r="1066" spans="1:43" s="1" customFormat="1" ht="15" customHeight="1" x14ac:dyDescent="0.4">
      <c r="A1066" s="7"/>
      <c r="B1066" s="7"/>
      <c r="C1066" s="7"/>
      <c r="P1066" s="2"/>
      <c r="AQ1066" s="228"/>
    </row>
    <row r="1067" spans="1:43" s="1" customFormat="1" ht="15" customHeight="1" x14ac:dyDescent="0.4">
      <c r="A1067" s="7"/>
      <c r="B1067" s="7"/>
      <c r="C1067" s="7"/>
      <c r="P1067" s="2"/>
      <c r="AQ1067" s="228"/>
    </row>
    <row r="1068" spans="1:43" s="1" customFormat="1" ht="15" customHeight="1" x14ac:dyDescent="0.4">
      <c r="A1068" s="7"/>
      <c r="B1068" s="7"/>
      <c r="C1068" s="7"/>
      <c r="P1068" s="2"/>
      <c r="AQ1068" s="228"/>
    </row>
    <row r="1069" spans="1:43" s="1" customFormat="1" ht="15" customHeight="1" x14ac:dyDescent="0.4">
      <c r="A1069" s="7"/>
      <c r="B1069" s="7"/>
      <c r="C1069" s="7"/>
      <c r="P1069" s="2"/>
      <c r="AQ1069" s="228"/>
    </row>
    <row r="1070" spans="1:43" s="1" customFormat="1" ht="15" customHeight="1" x14ac:dyDescent="0.4">
      <c r="A1070" s="7"/>
      <c r="B1070" s="7"/>
      <c r="C1070" s="7"/>
      <c r="P1070" s="2"/>
      <c r="AQ1070" s="228"/>
    </row>
    <row r="1071" spans="1:43" s="1" customFormat="1" ht="15" customHeight="1" x14ac:dyDescent="0.4">
      <c r="A1071" s="7"/>
      <c r="B1071" s="7"/>
      <c r="C1071" s="7"/>
      <c r="P1071" s="2"/>
      <c r="AQ1071" s="228"/>
    </row>
    <row r="1072" spans="1:43" s="1" customFormat="1" ht="15" customHeight="1" x14ac:dyDescent="0.4">
      <c r="A1072" s="7"/>
      <c r="B1072" s="7"/>
      <c r="C1072" s="7"/>
      <c r="P1072" s="2"/>
      <c r="AQ1072" s="228"/>
    </row>
    <row r="1073" spans="1:43" s="1" customFormat="1" ht="15" customHeight="1" x14ac:dyDescent="0.4">
      <c r="A1073" s="7"/>
      <c r="B1073" s="7"/>
      <c r="C1073" s="7"/>
      <c r="P1073" s="2"/>
      <c r="AQ1073" s="228"/>
    </row>
    <row r="1074" spans="1:43" s="1" customFormat="1" ht="15" customHeight="1" x14ac:dyDescent="0.4">
      <c r="A1074" s="7"/>
      <c r="B1074" s="7"/>
      <c r="C1074" s="7"/>
      <c r="P1074" s="2"/>
      <c r="AQ1074" s="228"/>
    </row>
    <row r="1075" spans="1:43" s="1" customFormat="1" ht="15" customHeight="1" x14ac:dyDescent="0.4">
      <c r="A1075" s="7"/>
      <c r="B1075" s="7"/>
      <c r="C1075" s="7"/>
      <c r="P1075" s="2"/>
      <c r="AQ1075" s="228"/>
    </row>
    <row r="1076" spans="1:43" s="1" customFormat="1" ht="15" customHeight="1" x14ac:dyDescent="0.4">
      <c r="A1076" s="7"/>
      <c r="B1076" s="7"/>
      <c r="C1076" s="7"/>
      <c r="P1076" s="2"/>
      <c r="AQ1076" s="228"/>
    </row>
    <row r="1077" spans="1:43" s="1" customFormat="1" ht="15" customHeight="1" x14ac:dyDescent="0.4">
      <c r="A1077" s="7"/>
      <c r="B1077" s="7"/>
      <c r="C1077" s="7"/>
      <c r="P1077" s="2"/>
      <c r="AQ1077" s="228"/>
    </row>
    <row r="1078" spans="1:43" s="1" customFormat="1" ht="15" customHeight="1" x14ac:dyDescent="0.4">
      <c r="A1078" s="7"/>
      <c r="B1078" s="7"/>
      <c r="C1078" s="7"/>
      <c r="P1078" s="2"/>
      <c r="AQ1078" s="228"/>
    </row>
    <row r="1079" spans="1:43" s="1" customFormat="1" ht="15" customHeight="1" x14ac:dyDescent="0.4">
      <c r="A1079" s="7"/>
      <c r="B1079" s="7"/>
      <c r="C1079" s="7"/>
      <c r="P1079" s="2"/>
      <c r="AQ1079" s="228"/>
    </row>
    <row r="1080" spans="1:43" s="1" customFormat="1" ht="15" customHeight="1" x14ac:dyDescent="0.4">
      <c r="A1080" s="7"/>
      <c r="B1080" s="7"/>
      <c r="C1080" s="7"/>
      <c r="P1080" s="2"/>
      <c r="AQ1080" s="228"/>
    </row>
    <row r="1081" spans="1:43" s="1" customFormat="1" ht="15" customHeight="1" x14ac:dyDescent="0.4">
      <c r="A1081" s="7"/>
      <c r="B1081" s="7"/>
      <c r="C1081" s="7"/>
      <c r="P1081" s="2"/>
      <c r="AQ1081" s="228"/>
    </row>
    <row r="1082" spans="1:43" s="1" customFormat="1" ht="15" customHeight="1" x14ac:dyDescent="0.4">
      <c r="A1082" s="7"/>
      <c r="B1082" s="7"/>
      <c r="C1082" s="7"/>
      <c r="P1082" s="2"/>
      <c r="AQ1082" s="228"/>
    </row>
    <row r="1083" spans="1:43" s="1" customFormat="1" ht="15" customHeight="1" x14ac:dyDescent="0.4">
      <c r="A1083" s="7"/>
      <c r="B1083" s="7"/>
      <c r="C1083" s="7"/>
      <c r="P1083" s="2"/>
      <c r="AQ1083" s="228"/>
    </row>
    <row r="1084" spans="1:43" s="1" customFormat="1" ht="15" customHeight="1" x14ac:dyDescent="0.4">
      <c r="A1084" s="7"/>
      <c r="B1084" s="7"/>
      <c r="C1084" s="7"/>
      <c r="P1084" s="2"/>
      <c r="AQ1084" s="228"/>
    </row>
    <row r="1085" spans="1:43" s="1" customFormat="1" ht="15" customHeight="1" x14ac:dyDescent="0.4">
      <c r="A1085" s="7"/>
      <c r="B1085" s="7"/>
      <c r="C1085" s="7"/>
      <c r="P1085" s="2"/>
      <c r="AQ1085" s="228"/>
    </row>
    <row r="1086" spans="1:43" s="1" customFormat="1" ht="15" customHeight="1" x14ac:dyDescent="0.4">
      <c r="A1086" s="7"/>
      <c r="B1086" s="7"/>
      <c r="C1086" s="7"/>
      <c r="P1086" s="2"/>
      <c r="AQ1086" s="228"/>
    </row>
    <row r="1087" spans="1:43" s="1" customFormat="1" ht="15" customHeight="1" x14ac:dyDescent="0.4">
      <c r="A1087" s="7"/>
      <c r="B1087" s="7"/>
      <c r="C1087" s="7"/>
      <c r="P1087" s="2"/>
      <c r="AQ1087" s="228"/>
    </row>
    <row r="1088" spans="1:43" s="1" customFormat="1" ht="15" customHeight="1" x14ac:dyDescent="0.4">
      <c r="A1088" s="7"/>
      <c r="B1088" s="7"/>
      <c r="C1088" s="7"/>
      <c r="P1088" s="2"/>
      <c r="AQ1088" s="228"/>
    </row>
    <row r="1089" spans="1:43" s="1" customFormat="1" ht="15" customHeight="1" x14ac:dyDescent="0.4">
      <c r="A1089" s="7"/>
      <c r="B1089" s="7"/>
      <c r="C1089" s="7"/>
      <c r="P1089" s="2"/>
      <c r="AQ1089" s="228"/>
    </row>
    <row r="1090" spans="1:43" s="1" customFormat="1" ht="15" customHeight="1" x14ac:dyDescent="0.4">
      <c r="A1090" s="7"/>
      <c r="B1090" s="7"/>
      <c r="C1090" s="7"/>
      <c r="P1090" s="2"/>
      <c r="AQ1090" s="228"/>
    </row>
    <row r="1091" spans="1:43" s="1" customFormat="1" ht="15" customHeight="1" x14ac:dyDescent="0.4">
      <c r="A1091" s="7"/>
      <c r="B1091" s="7"/>
      <c r="C1091" s="7"/>
      <c r="P1091" s="2"/>
      <c r="AQ1091" s="228"/>
    </row>
    <row r="1092" spans="1:43" s="1" customFormat="1" ht="15" customHeight="1" x14ac:dyDescent="0.4">
      <c r="A1092" s="7"/>
      <c r="B1092" s="7"/>
      <c r="C1092" s="7"/>
      <c r="P1092" s="2"/>
      <c r="AQ1092" s="228"/>
    </row>
    <row r="1093" spans="1:43" s="1" customFormat="1" ht="15" customHeight="1" x14ac:dyDescent="0.4">
      <c r="A1093" s="7"/>
      <c r="B1093" s="7"/>
      <c r="C1093" s="7"/>
      <c r="P1093" s="2"/>
      <c r="AQ1093" s="228"/>
    </row>
    <row r="1094" spans="1:43" s="1" customFormat="1" ht="15" customHeight="1" x14ac:dyDescent="0.4">
      <c r="A1094" s="7"/>
      <c r="B1094" s="7"/>
      <c r="C1094" s="7"/>
      <c r="P1094" s="2"/>
      <c r="AQ1094" s="228"/>
    </row>
    <row r="1095" spans="1:43" s="1" customFormat="1" ht="15" customHeight="1" x14ac:dyDescent="0.4">
      <c r="A1095" s="7"/>
      <c r="B1095" s="7"/>
      <c r="C1095" s="7"/>
      <c r="P1095" s="2"/>
      <c r="AQ1095" s="228"/>
    </row>
    <row r="1096" spans="1:43" s="1" customFormat="1" ht="15" customHeight="1" x14ac:dyDescent="0.4">
      <c r="A1096" s="7"/>
      <c r="B1096" s="7"/>
      <c r="C1096" s="7"/>
      <c r="P1096" s="2"/>
      <c r="AQ1096" s="228"/>
    </row>
    <row r="1097" spans="1:43" s="1" customFormat="1" ht="15" customHeight="1" x14ac:dyDescent="0.4">
      <c r="A1097" s="7"/>
      <c r="B1097" s="7"/>
      <c r="C1097" s="7"/>
      <c r="P1097" s="2"/>
      <c r="AQ1097" s="228"/>
    </row>
    <row r="1098" spans="1:43" s="1" customFormat="1" ht="15" customHeight="1" x14ac:dyDescent="0.4">
      <c r="A1098" s="7"/>
      <c r="B1098" s="7"/>
      <c r="C1098" s="7"/>
      <c r="P1098" s="2"/>
      <c r="AQ1098" s="228"/>
    </row>
    <row r="1099" spans="1:43" s="1" customFormat="1" ht="15" customHeight="1" x14ac:dyDescent="0.4">
      <c r="A1099" s="7"/>
      <c r="B1099" s="7"/>
      <c r="C1099" s="7"/>
      <c r="P1099" s="2"/>
      <c r="AQ1099" s="228"/>
    </row>
    <row r="1100" spans="1:43" s="1" customFormat="1" ht="15" customHeight="1" x14ac:dyDescent="0.4">
      <c r="A1100" s="7"/>
      <c r="B1100" s="7"/>
      <c r="C1100" s="7"/>
      <c r="P1100" s="2"/>
      <c r="AQ1100" s="228"/>
    </row>
    <row r="1101" spans="1:43" s="1" customFormat="1" ht="15" customHeight="1" x14ac:dyDescent="0.4">
      <c r="A1101" s="7"/>
      <c r="B1101" s="7"/>
      <c r="C1101" s="7"/>
      <c r="P1101" s="2"/>
      <c r="AQ1101" s="228"/>
    </row>
    <row r="1102" spans="1:43" s="1" customFormat="1" ht="15" customHeight="1" x14ac:dyDescent="0.4">
      <c r="A1102" s="7"/>
      <c r="B1102" s="7"/>
      <c r="C1102" s="7"/>
      <c r="P1102" s="2"/>
      <c r="AQ1102" s="228"/>
    </row>
    <row r="1103" spans="1:43" s="1" customFormat="1" ht="15" customHeight="1" x14ac:dyDescent="0.4">
      <c r="A1103" s="7"/>
      <c r="B1103" s="7"/>
      <c r="C1103" s="7"/>
      <c r="P1103" s="2"/>
      <c r="AQ1103" s="228"/>
    </row>
    <row r="1104" spans="1:43" s="1" customFormat="1" ht="15" customHeight="1" x14ac:dyDescent="0.4">
      <c r="A1104" s="7"/>
      <c r="B1104" s="7"/>
      <c r="C1104" s="7"/>
      <c r="P1104" s="2"/>
      <c r="AQ1104" s="228"/>
    </row>
    <row r="1105" spans="1:43" s="1" customFormat="1" ht="15" customHeight="1" x14ac:dyDescent="0.4">
      <c r="A1105" s="7"/>
      <c r="B1105" s="7"/>
      <c r="C1105" s="7"/>
      <c r="P1105" s="2"/>
      <c r="AQ1105" s="228"/>
    </row>
    <row r="1106" spans="1:43" s="1" customFormat="1" ht="15" customHeight="1" x14ac:dyDescent="0.4">
      <c r="A1106" s="7"/>
      <c r="B1106" s="7"/>
      <c r="C1106" s="7"/>
      <c r="P1106" s="2"/>
      <c r="AQ1106" s="228"/>
    </row>
    <row r="1107" spans="1:43" s="1" customFormat="1" ht="15" customHeight="1" x14ac:dyDescent="0.4">
      <c r="A1107" s="7"/>
      <c r="B1107" s="7"/>
      <c r="C1107" s="7"/>
      <c r="P1107" s="2"/>
      <c r="AQ1107" s="228"/>
    </row>
    <row r="1108" spans="1:43" s="1" customFormat="1" ht="15" customHeight="1" x14ac:dyDescent="0.4">
      <c r="A1108" s="7"/>
      <c r="B1108" s="7"/>
      <c r="C1108" s="7"/>
      <c r="P1108" s="2"/>
      <c r="AQ1108" s="228"/>
    </row>
    <row r="1109" spans="1:43" s="1" customFormat="1" ht="15" customHeight="1" x14ac:dyDescent="0.4">
      <c r="A1109" s="7"/>
      <c r="B1109" s="7"/>
      <c r="C1109" s="7"/>
      <c r="P1109" s="2"/>
      <c r="AQ1109" s="228"/>
    </row>
    <row r="1110" spans="1:43" s="1" customFormat="1" ht="15" customHeight="1" x14ac:dyDescent="0.4">
      <c r="A1110" s="7"/>
      <c r="B1110" s="7"/>
      <c r="C1110" s="7"/>
      <c r="P1110" s="2"/>
      <c r="AQ1110" s="228"/>
    </row>
    <row r="1111" spans="1:43" s="1" customFormat="1" ht="15" customHeight="1" x14ac:dyDescent="0.4">
      <c r="A1111" s="7"/>
      <c r="B1111" s="7"/>
      <c r="C1111" s="7"/>
      <c r="P1111" s="2"/>
      <c r="AQ1111" s="228"/>
    </row>
    <row r="1112" spans="1:43" s="1" customFormat="1" ht="15" customHeight="1" x14ac:dyDescent="0.4">
      <c r="A1112" s="7"/>
      <c r="B1112" s="7"/>
      <c r="C1112" s="7"/>
      <c r="P1112" s="2"/>
      <c r="AQ1112" s="228"/>
    </row>
    <row r="1113" spans="1:43" s="1" customFormat="1" ht="15" customHeight="1" x14ac:dyDescent="0.4">
      <c r="A1113" s="7"/>
      <c r="B1113" s="7"/>
      <c r="C1113" s="7"/>
      <c r="P1113" s="2"/>
      <c r="AQ1113" s="228"/>
    </row>
    <row r="1114" spans="1:43" s="1" customFormat="1" ht="15" customHeight="1" x14ac:dyDescent="0.4">
      <c r="A1114" s="7"/>
      <c r="B1114" s="7"/>
      <c r="C1114" s="7"/>
      <c r="P1114" s="2"/>
      <c r="AQ1114" s="228"/>
    </row>
    <row r="1115" spans="1:43" s="1" customFormat="1" ht="15" customHeight="1" x14ac:dyDescent="0.4">
      <c r="A1115" s="7"/>
      <c r="B1115" s="7"/>
      <c r="C1115" s="7"/>
      <c r="P1115" s="2"/>
      <c r="AQ1115" s="228"/>
    </row>
    <row r="1116" spans="1:43" s="1" customFormat="1" ht="15" customHeight="1" x14ac:dyDescent="0.4">
      <c r="A1116" s="7"/>
      <c r="B1116" s="7"/>
      <c r="C1116" s="7"/>
      <c r="P1116" s="2"/>
      <c r="AQ1116" s="228"/>
    </row>
    <row r="1117" spans="1:43" s="1" customFormat="1" ht="15" customHeight="1" x14ac:dyDescent="0.4">
      <c r="A1117" s="7"/>
      <c r="B1117" s="7"/>
      <c r="C1117" s="7"/>
      <c r="P1117" s="2"/>
      <c r="AQ1117" s="228"/>
    </row>
    <row r="1118" spans="1:43" s="1" customFormat="1" ht="15" customHeight="1" x14ac:dyDescent="0.4">
      <c r="A1118" s="7"/>
      <c r="B1118" s="7"/>
      <c r="C1118" s="7"/>
      <c r="P1118" s="2"/>
      <c r="AQ1118" s="228"/>
    </row>
    <row r="1119" spans="1:43" s="1" customFormat="1" ht="15" customHeight="1" x14ac:dyDescent="0.4">
      <c r="A1119" s="7"/>
      <c r="B1119" s="7"/>
      <c r="C1119" s="7"/>
      <c r="P1119" s="2"/>
      <c r="AQ1119" s="228"/>
    </row>
    <row r="1120" spans="1:43" s="1" customFormat="1" ht="15" customHeight="1" x14ac:dyDescent="0.4">
      <c r="A1120" s="7"/>
      <c r="B1120" s="7"/>
      <c r="C1120" s="7"/>
      <c r="P1120" s="2"/>
      <c r="AQ1120" s="228"/>
    </row>
    <row r="1121" spans="1:43" s="1" customFormat="1" ht="15" customHeight="1" x14ac:dyDescent="0.4">
      <c r="A1121" s="7"/>
      <c r="B1121" s="7"/>
      <c r="C1121" s="7"/>
      <c r="P1121" s="2"/>
      <c r="AQ1121" s="228"/>
    </row>
    <row r="1122" spans="1:43" s="1" customFormat="1" ht="15" customHeight="1" x14ac:dyDescent="0.4">
      <c r="A1122" s="7"/>
      <c r="B1122" s="7"/>
      <c r="C1122" s="7"/>
      <c r="P1122" s="2"/>
      <c r="AQ1122" s="228"/>
    </row>
    <row r="1123" spans="1:43" s="1" customFormat="1" ht="15" customHeight="1" x14ac:dyDescent="0.4">
      <c r="A1123" s="7"/>
      <c r="B1123" s="7"/>
      <c r="C1123" s="7"/>
      <c r="P1123" s="2"/>
      <c r="AQ1123" s="228"/>
    </row>
    <row r="1124" spans="1:43" s="1" customFormat="1" ht="15" customHeight="1" x14ac:dyDescent="0.4">
      <c r="A1124" s="7"/>
      <c r="B1124" s="7"/>
      <c r="C1124" s="7"/>
      <c r="P1124" s="2"/>
      <c r="AQ1124" s="228"/>
    </row>
    <row r="1125" spans="1:43" s="1" customFormat="1" ht="15" customHeight="1" x14ac:dyDescent="0.4">
      <c r="A1125" s="7"/>
      <c r="B1125" s="7"/>
      <c r="C1125" s="7"/>
      <c r="P1125" s="2"/>
      <c r="AQ1125" s="228"/>
    </row>
    <row r="1126" spans="1:43" s="1" customFormat="1" ht="15" customHeight="1" x14ac:dyDescent="0.4">
      <c r="A1126" s="7"/>
      <c r="B1126" s="7"/>
      <c r="C1126" s="7"/>
      <c r="P1126" s="2"/>
      <c r="AQ1126" s="228"/>
    </row>
    <row r="1127" spans="1:43" s="1" customFormat="1" ht="15" customHeight="1" x14ac:dyDescent="0.4">
      <c r="A1127" s="7"/>
      <c r="B1127" s="7"/>
      <c r="C1127" s="7"/>
      <c r="P1127" s="2"/>
      <c r="AQ1127" s="228"/>
    </row>
    <row r="1128" spans="1:43" s="1" customFormat="1" ht="15" customHeight="1" x14ac:dyDescent="0.4">
      <c r="A1128" s="7"/>
      <c r="B1128" s="7"/>
      <c r="C1128" s="7"/>
      <c r="P1128" s="2"/>
      <c r="AQ1128" s="228"/>
    </row>
    <row r="1129" spans="1:43" s="1" customFormat="1" ht="15" customHeight="1" x14ac:dyDescent="0.4">
      <c r="A1129" s="7"/>
      <c r="B1129" s="7"/>
      <c r="C1129" s="7"/>
      <c r="P1129" s="2"/>
      <c r="AQ1129" s="228"/>
    </row>
    <row r="1130" spans="1:43" s="1" customFormat="1" ht="15" customHeight="1" x14ac:dyDescent="0.4">
      <c r="A1130" s="7"/>
      <c r="B1130" s="7"/>
      <c r="C1130" s="7"/>
      <c r="P1130" s="2"/>
      <c r="AQ1130" s="228"/>
    </row>
    <row r="1131" spans="1:43" s="1" customFormat="1" ht="15" customHeight="1" x14ac:dyDescent="0.4">
      <c r="A1131" s="7"/>
      <c r="B1131" s="7"/>
      <c r="C1131" s="7"/>
      <c r="P1131" s="2"/>
      <c r="AQ1131" s="228"/>
    </row>
    <row r="1132" spans="1:43" s="1" customFormat="1" ht="15" customHeight="1" x14ac:dyDescent="0.4">
      <c r="A1132" s="7"/>
      <c r="B1132" s="7"/>
      <c r="C1132" s="7"/>
      <c r="P1132" s="2"/>
      <c r="AQ1132" s="228"/>
    </row>
    <row r="1133" spans="1:43" s="1" customFormat="1" ht="15" customHeight="1" x14ac:dyDescent="0.4">
      <c r="A1133" s="7"/>
      <c r="B1133" s="7"/>
      <c r="C1133" s="7"/>
      <c r="P1133" s="2"/>
      <c r="AQ1133" s="228"/>
    </row>
    <row r="1134" spans="1:43" s="1" customFormat="1" ht="15" customHeight="1" x14ac:dyDescent="0.4">
      <c r="A1134" s="7"/>
      <c r="B1134" s="7"/>
      <c r="C1134" s="7"/>
      <c r="P1134" s="2"/>
      <c r="AQ1134" s="228"/>
    </row>
    <row r="1135" spans="1:43" s="1" customFormat="1" ht="15" customHeight="1" x14ac:dyDescent="0.4">
      <c r="A1135" s="7"/>
      <c r="B1135" s="7"/>
      <c r="C1135" s="7"/>
      <c r="P1135" s="2"/>
      <c r="AQ1135" s="228"/>
    </row>
    <row r="1136" spans="1:43" s="1" customFormat="1" ht="15" customHeight="1" x14ac:dyDescent="0.4">
      <c r="A1136" s="7"/>
      <c r="B1136" s="7"/>
      <c r="C1136" s="7"/>
      <c r="P1136" s="2"/>
      <c r="AQ1136" s="228"/>
    </row>
    <row r="1137" spans="1:43" s="1" customFormat="1" ht="15" customHeight="1" x14ac:dyDescent="0.4">
      <c r="A1137" s="7"/>
      <c r="B1137" s="7"/>
      <c r="C1137" s="7"/>
      <c r="P1137" s="2"/>
      <c r="AQ1137" s="228"/>
    </row>
    <row r="1138" spans="1:43" s="1" customFormat="1" ht="15" customHeight="1" x14ac:dyDescent="0.4">
      <c r="A1138" s="7"/>
      <c r="B1138" s="7"/>
      <c r="C1138" s="7"/>
      <c r="P1138" s="2"/>
      <c r="AQ1138" s="228"/>
    </row>
    <row r="1139" spans="1:43" s="1" customFormat="1" ht="15" customHeight="1" x14ac:dyDescent="0.4">
      <c r="A1139" s="7"/>
      <c r="B1139" s="7"/>
      <c r="C1139" s="7"/>
      <c r="P1139" s="2"/>
      <c r="AQ1139" s="228"/>
    </row>
    <row r="1140" spans="1:43" s="1" customFormat="1" ht="15" customHeight="1" x14ac:dyDescent="0.4">
      <c r="A1140" s="7"/>
      <c r="B1140" s="7"/>
      <c r="C1140" s="7"/>
      <c r="P1140" s="2"/>
      <c r="AQ1140" s="228"/>
    </row>
    <row r="1141" spans="1:43" s="1" customFormat="1" ht="15" customHeight="1" x14ac:dyDescent="0.4">
      <c r="A1141" s="7"/>
      <c r="B1141" s="7"/>
      <c r="C1141" s="7"/>
      <c r="P1141" s="2"/>
      <c r="AQ1141" s="228"/>
    </row>
    <row r="1142" spans="1:43" s="1" customFormat="1" ht="15" customHeight="1" x14ac:dyDescent="0.4">
      <c r="A1142" s="7"/>
      <c r="B1142" s="7"/>
      <c r="C1142" s="7"/>
      <c r="P1142" s="2"/>
      <c r="AQ1142" s="228"/>
    </row>
    <row r="1143" spans="1:43" s="1" customFormat="1" ht="15" customHeight="1" x14ac:dyDescent="0.4">
      <c r="A1143" s="7"/>
      <c r="B1143" s="7"/>
      <c r="C1143" s="7"/>
      <c r="P1143" s="2"/>
      <c r="AQ1143" s="228"/>
    </row>
    <row r="1144" spans="1:43" s="1" customFormat="1" ht="15" customHeight="1" x14ac:dyDescent="0.4">
      <c r="A1144" s="7"/>
      <c r="B1144" s="7"/>
      <c r="C1144" s="7"/>
      <c r="P1144" s="2"/>
      <c r="AQ1144" s="228"/>
    </row>
    <row r="1145" spans="1:43" s="1" customFormat="1" ht="15" customHeight="1" x14ac:dyDescent="0.4">
      <c r="A1145" s="7"/>
      <c r="B1145" s="7"/>
      <c r="C1145" s="7"/>
      <c r="P1145" s="2"/>
      <c r="AQ1145" s="228"/>
    </row>
    <row r="1146" spans="1:43" s="1" customFormat="1" ht="15" customHeight="1" x14ac:dyDescent="0.4">
      <c r="A1146" s="7"/>
      <c r="B1146" s="7"/>
      <c r="C1146" s="7"/>
      <c r="P1146" s="2"/>
      <c r="AQ1146" s="228"/>
    </row>
    <row r="1147" spans="1:43" s="1" customFormat="1" ht="15" customHeight="1" x14ac:dyDescent="0.4">
      <c r="A1147" s="7"/>
      <c r="B1147" s="7"/>
      <c r="C1147" s="7"/>
      <c r="P1147" s="2"/>
      <c r="AQ1147" s="228"/>
    </row>
    <row r="1148" spans="1:43" s="1" customFormat="1" ht="15" customHeight="1" x14ac:dyDescent="0.4">
      <c r="A1148" s="7"/>
      <c r="B1148" s="7"/>
      <c r="C1148" s="7"/>
      <c r="P1148" s="2"/>
      <c r="AQ1148" s="228"/>
    </row>
    <row r="1149" spans="1:43" s="1" customFormat="1" ht="15" customHeight="1" x14ac:dyDescent="0.4">
      <c r="A1149" s="7"/>
      <c r="B1149" s="7"/>
      <c r="C1149" s="7"/>
      <c r="P1149" s="2"/>
      <c r="AQ1149" s="228"/>
    </row>
    <row r="1150" spans="1:43" s="1" customFormat="1" ht="15" customHeight="1" x14ac:dyDescent="0.4">
      <c r="A1150" s="7"/>
      <c r="B1150" s="7"/>
      <c r="C1150" s="7"/>
      <c r="P1150" s="2"/>
      <c r="AQ1150" s="228"/>
    </row>
    <row r="1151" spans="1:43" s="1" customFormat="1" ht="15" customHeight="1" x14ac:dyDescent="0.4">
      <c r="A1151" s="7"/>
      <c r="B1151" s="7"/>
      <c r="C1151" s="7"/>
      <c r="P1151" s="2"/>
      <c r="AQ1151" s="228"/>
    </row>
    <row r="1152" spans="1:43" s="1" customFormat="1" ht="15" customHeight="1" x14ac:dyDescent="0.4">
      <c r="A1152" s="7"/>
      <c r="B1152" s="7"/>
      <c r="C1152" s="7"/>
      <c r="P1152" s="2"/>
      <c r="AQ1152" s="228"/>
    </row>
    <row r="1153" spans="1:43" s="1" customFormat="1" ht="15" customHeight="1" x14ac:dyDescent="0.4">
      <c r="A1153" s="7"/>
      <c r="B1153" s="7"/>
      <c r="C1153" s="7"/>
      <c r="P1153" s="2"/>
      <c r="AQ1153" s="228"/>
    </row>
    <row r="1154" spans="1:43" s="1" customFormat="1" ht="15" customHeight="1" x14ac:dyDescent="0.4">
      <c r="A1154" s="7"/>
      <c r="B1154" s="7"/>
      <c r="C1154" s="7"/>
      <c r="P1154" s="2"/>
      <c r="AQ1154" s="228"/>
    </row>
    <row r="1155" spans="1:43" s="1" customFormat="1" ht="15" customHeight="1" x14ac:dyDescent="0.4">
      <c r="A1155" s="7"/>
      <c r="B1155" s="7"/>
      <c r="C1155" s="7"/>
      <c r="P1155" s="2"/>
      <c r="AQ1155" s="228"/>
    </row>
    <row r="1156" spans="1:43" s="1" customFormat="1" ht="15" customHeight="1" x14ac:dyDescent="0.4">
      <c r="A1156" s="7"/>
      <c r="B1156" s="7"/>
      <c r="C1156" s="7"/>
      <c r="P1156" s="2"/>
      <c r="AQ1156" s="228"/>
    </row>
    <row r="1157" spans="1:43" s="1" customFormat="1" ht="15" customHeight="1" x14ac:dyDescent="0.4">
      <c r="A1157" s="7"/>
      <c r="B1157" s="7"/>
      <c r="C1157" s="7"/>
      <c r="P1157" s="2"/>
      <c r="AQ1157" s="228"/>
    </row>
    <row r="1158" spans="1:43" s="1" customFormat="1" ht="15" customHeight="1" x14ac:dyDescent="0.4">
      <c r="A1158" s="7"/>
      <c r="B1158" s="7"/>
      <c r="C1158" s="7"/>
      <c r="P1158" s="2"/>
      <c r="AQ1158" s="228"/>
    </row>
    <row r="1159" spans="1:43" s="1" customFormat="1" ht="15" customHeight="1" x14ac:dyDescent="0.4">
      <c r="A1159" s="7"/>
      <c r="B1159" s="7"/>
      <c r="C1159" s="7"/>
      <c r="P1159" s="2"/>
      <c r="AQ1159" s="228"/>
    </row>
    <row r="1160" spans="1:43" s="1" customFormat="1" ht="15" customHeight="1" x14ac:dyDescent="0.4">
      <c r="A1160" s="7"/>
      <c r="B1160" s="7"/>
      <c r="C1160" s="7"/>
      <c r="P1160" s="2"/>
      <c r="AQ1160" s="228"/>
    </row>
    <row r="1161" spans="1:43" s="1" customFormat="1" ht="15" customHeight="1" x14ac:dyDescent="0.4">
      <c r="A1161" s="7"/>
      <c r="B1161" s="7"/>
      <c r="C1161" s="7"/>
      <c r="P1161" s="2"/>
      <c r="AQ1161" s="228"/>
    </row>
    <row r="1162" spans="1:43" s="1" customFormat="1" ht="15" customHeight="1" x14ac:dyDescent="0.4">
      <c r="A1162" s="7"/>
      <c r="B1162" s="7"/>
      <c r="C1162" s="7"/>
      <c r="P1162" s="2"/>
      <c r="AQ1162" s="228"/>
    </row>
    <row r="1163" spans="1:43" s="1" customFormat="1" ht="15" customHeight="1" x14ac:dyDescent="0.4">
      <c r="A1163" s="7"/>
      <c r="B1163" s="7"/>
      <c r="C1163" s="7"/>
      <c r="P1163" s="2"/>
      <c r="AQ1163" s="228"/>
    </row>
    <row r="1164" spans="1:43" s="1" customFormat="1" ht="15" customHeight="1" x14ac:dyDescent="0.4">
      <c r="A1164" s="7"/>
      <c r="B1164" s="7"/>
      <c r="C1164" s="7"/>
      <c r="P1164" s="2"/>
      <c r="AQ1164" s="228"/>
    </row>
    <row r="1165" spans="1:43" s="1" customFormat="1" ht="15" customHeight="1" x14ac:dyDescent="0.4">
      <c r="A1165" s="7"/>
      <c r="B1165" s="7"/>
      <c r="C1165" s="7"/>
      <c r="P1165" s="2"/>
      <c r="AQ1165" s="228"/>
    </row>
    <row r="1166" spans="1:43" s="1" customFormat="1" ht="15" customHeight="1" x14ac:dyDescent="0.4">
      <c r="A1166" s="7"/>
      <c r="B1166" s="7"/>
      <c r="C1166" s="7"/>
      <c r="P1166" s="2"/>
      <c r="AQ1166" s="228"/>
    </row>
    <row r="1167" spans="1:43" s="1" customFormat="1" ht="15" customHeight="1" x14ac:dyDescent="0.4">
      <c r="A1167" s="7"/>
      <c r="B1167" s="7"/>
      <c r="C1167" s="7"/>
      <c r="P1167" s="2"/>
      <c r="AQ1167" s="228"/>
    </row>
    <row r="1168" spans="1:43" s="1" customFormat="1" ht="15" customHeight="1" x14ac:dyDescent="0.4">
      <c r="A1168" s="7"/>
      <c r="B1168" s="7"/>
      <c r="C1168" s="7"/>
      <c r="P1168" s="2"/>
      <c r="AQ1168" s="228"/>
    </row>
    <row r="1169" spans="1:43" s="1" customFormat="1" ht="15" customHeight="1" x14ac:dyDescent="0.4">
      <c r="A1169" s="7"/>
      <c r="B1169" s="7"/>
      <c r="C1169" s="7"/>
      <c r="P1169" s="2"/>
      <c r="AQ1169" s="228"/>
    </row>
    <row r="1170" spans="1:43" s="1" customFormat="1" ht="15" customHeight="1" x14ac:dyDescent="0.4">
      <c r="A1170" s="7"/>
      <c r="B1170" s="7"/>
      <c r="C1170" s="7"/>
      <c r="P1170" s="2"/>
      <c r="AQ1170" s="228"/>
    </row>
    <row r="1171" spans="1:43" s="1" customFormat="1" ht="15" customHeight="1" x14ac:dyDescent="0.4">
      <c r="A1171" s="7"/>
      <c r="B1171" s="7"/>
      <c r="C1171" s="7"/>
      <c r="P1171" s="2"/>
      <c r="AQ1171" s="228"/>
    </row>
    <row r="1172" spans="1:43" s="1" customFormat="1" ht="15" customHeight="1" x14ac:dyDescent="0.4">
      <c r="A1172" s="7"/>
      <c r="B1172" s="7"/>
      <c r="C1172" s="7"/>
      <c r="P1172" s="2"/>
      <c r="AQ1172" s="228"/>
    </row>
    <row r="1173" spans="1:43" s="1" customFormat="1" ht="15" customHeight="1" x14ac:dyDescent="0.4">
      <c r="A1173" s="7"/>
      <c r="B1173" s="7"/>
      <c r="C1173" s="7"/>
      <c r="P1173" s="2"/>
      <c r="AQ1173" s="228"/>
    </row>
    <row r="1174" spans="1:43" s="1" customFormat="1" ht="15" customHeight="1" x14ac:dyDescent="0.4">
      <c r="A1174" s="7"/>
      <c r="B1174" s="7"/>
      <c r="C1174" s="7"/>
      <c r="P1174" s="2"/>
      <c r="AQ1174" s="228"/>
    </row>
    <row r="1175" spans="1:43" s="1" customFormat="1" ht="15" customHeight="1" x14ac:dyDescent="0.4">
      <c r="A1175" s="7"/>
      <c r="B1175" s="7"/>
      <c r="C1175" s="7"/>
      <c r="P1175" s="2"/>
      <c r="AQ1175" s="228"/>
    </row>
    <row r="1176" spans="1:43" s="1" customFormat="1" ht="15" customHeight="1" x14ac:dyDescent="0.4">
      <c r="A1176" s="7"/>
      <c r="B1176" s="7"/>
      <c r="C1176" s="7"/>
      <c r="P1176" s="2"/>
      <c r="AQ1176" s="228"/>
    </row>
    <row r="1177" spans="1:43" s="1" customFormat="1" ht="15" customHeight="1" x14ac:dyDescent="0.4">
      <c r="A1177" s="7"/>
      <c r="B1177" s="7"/>
      <c r="C1177" s="7"/>
      <c r="P1177" s="2"/>
      <c r="AQ1177" s="228"/>
    </row>
    <row r="1178" spans="1:43" s="1" customFormat="1" ht="15" customHeight="1" x14ac:dyDescent="0.4">
      <c r="A1178" s="7"/>
      <c r="B1178" s="7"/>
      <c r="C1178" s="7"/>
      <c r="P1178" s="2"/>
      <c r="AQ1178" s="228"/>
    </row>
    <row r="1179" spans="1:43" s="1" customFormat="1" ht="15" customHeight="1" x14ac:dyDescent="0.4">
      <c r="A1179" s="7"/>
      <c r="B1179" s="7"/>
      <c r="C1179" s="7"/>
      <c r="P1179" s="2"/>
      <c r="AQ1179" s="228"/>
    </row>
    <row r="1180" spans="1:43" s="1" customFormat="1" ht="15" customHeight="1" x14ac:dyDescent="0.4">
      <c r="A1180" s="7"/>
      <c r="B1180" s="7"/>
      <c r="C1180" s="7"/>
      <c r="P1180" s="2"/>
      <c r="AQ1180" s="228"/>
    </row>
    <row r="1181" spans="1:43" s="1" customFormat="1" ht="15" customHeight="1" x14ac:dyDescent="0.4">
      <c r="A1181" s="7"/>
      <c r="B1181" s="7"/>
      <c r="C1181" s="7"/>
      <c r="P1181" s="2"/>
      <c r="AQ1181" s="228"/>
    </row>
    <row r="1182" spans="1:43" s="1" customFormat="1" ht="15" customHeight="1" x14ac:dyDescent="0.4">
      <c r="A1182" s="7"/>
      <c r="B1182" s="7"/>
      <c r="C1182" s="7"/>
      <c r="P1182" s="2"/>
      <c r="AQ1182" s="228"/>
    </row>
    <row r="1183" spans="1:43" s="1" customFormat="1" ht="15" customHeight="1" x14ac:dyDescent="0.4">
      <c r="A1183" s="7"/>
      <c r="B1183" s="7"/>
      <c r="C1183" s="7"/>
      <c r="P1183" s="2"/>
      <c r="AQ1183" s="228"/>
    </row>
    <row r="1184" spans="1:43" s="1" customFormat="1" ht="15" customHeight="1" x14ac:dyDescent="0.4">
      <c r="A1184" s="7"/>
      <c r="B1184" s="7"/>
      <c r="C1184" s="7"/>
      <c r="P1184" s="2"/>
      <c r="AQ1184" s="228"/>
    </row>
    <row r="1185" spans="1:43" s="1" customFormat="1" ht="15" customHeight="1" x14ac:dyDescent="0.4">
      <c r="A1185" s="7"/>
      <c r="B1185" s="7"/>
      <c r="C1185" s="7"/>
      <c r="P1185" s="2"/>
      <c r="AQ1185" s="228"/>
    </row>
    <row r="1186" spans="1:43" s="1" customFormat="1" ht="15" customHeight="1" x14ac:dyDescent="0.4">
      <c r="A1186" s="7"/>
      <c r="B1186" s="7"/>
      <c r="C1186" s="7"/>
      <c r="P1186" s="2"/>
      <c r="AQ1186" s="228"/>
    </row>
    <row r="1187" spans="1:43" s="1" customFormat="1" ht="15" customHeight="1" x14ac:dyDescent="0.4">
      <c r="A1187" s="7"/>
      <c r="B1187" s="7"/>
      <c r="C1187" s="7"/>
      <c r="P1187" s="2"/>
      <c r="AQ1187" s="228"/>
    </row>
    <row r="1188" spans="1:43" s="1" customFormat="1" ht="15" customHeight="1" x14ac:dyDescent="0.4">
      <c r="A1188" s="7"/>
      <c r="B1188" s="7"/>
      <c r="C1188" s="7"/>
      <c r="P1188" s="2"/>
      <c r="AQ1188" s="228"/>
    </row>
    <row r="1189" spans="1:43" s="1" customFormat="1" ht="15" customHeight="1" x14ac:dyDescent="0.4">
      <c r="A1189" s="7"/>
      <c r="B1189" s="7"/>
      <c r="C1189" s="7"/>
      <c r="P1189" s="2"/>
      <c r="AQ1189" s="228"/>
    </row>
    <row r="1190" spans="1:43" s="1" customFormat="1" ht="15" customHeight="1" x14ac:dyDescent="0.4">
      <c r="A1190" s="7"/>
      <c r="B1190" s="7"/>
      <c r="C1190" s="7"/>
      <c r="P1190" s="2"/>
      <c r="AQ1190" s="228"/>
    </row>
    <row r="1191" spans="1:43" s="1" customFormat="1" ht="15" customHeight="1" x14ac:dyDescent="0.4">
      <c r="A1191" s="7"/>
      <c r="B1191" s="7"/>
      <c r="C1191" s="7"/>
      <c r="P1191" s="2"/>
      <c r="AQ1191" s="228"/>
    </row>
    <row r="1192" spans="1:43" s="1" customFormat="1" ht="15" customHeight="1" x14ac:dyDescent="0.4">
      <c r="A1192" s="7"/>
      <c r="B1192" s="7"/>
      <c r="C1192" s="7"/>
      <c r="P1192" s="2"/>
      <c r="AQ1192" s="228"/>
    </row>
    <row r="1193" spans="1:43" s="1" customFormat="1" ht="15" customHeight="1" x14ac:dyDescent="0.4">
      <c r="A1193" s="7"/>
      <c r="B1193" s="7"/>
      <c r="C1193" s="7"/>
      <c r="P1193" s="2"/>
      <c r="AQ1193" s="228"/>
    </row>
    <row r="1194" spans="1:43" s="1" customFormat="1" ht="15" customHeight="1" x14ac:dyDescent="0.4">
      <c r="A1194" s="7"/>
      <c r="B1194" s="7"/>
      <c r="C1194" s="7"/>
      <c r="P1194" s="2"/>
      <c r="AQ1194" s="228"/>
    </row>
    <row r="1195" spans="1:43" s="1" customFormat="1" ht="15" customHeight="1" x14ac:dyDescent="0.4">
      <c r="A1195" s="7"/>
      <c r="B1195" s="7"/>
      <c r="C1195" s="7"/>
      <c r="P1195" s="2"/>
      <c r="AQ1195" s="228"/>
    </row>
    <row r="1196" spans="1:43" s="1" customFormat="1" ht="15" customHeight="1" x14ac:dyDescent="0.4">
      <c r="A1196" s="7"/>
      <c r="B1196" s="7"/>
      <c r="C1196" s="7"/>
      <c r="P1196" s="2"/>
      <c r="AQ1196" s="228"/>
    </row>
    <row r="1197" spans="1:43" s="1" customFormat="1" ht="15" customHeight="1" x14ac:dyDescent="0.4">
      <c r="A1197" s="7"/>
      <c r="B1197" s="7"/>
      <c r="C1197" s="7"/>
      <c r="P1197" s="2"/>
      <c r="AQ1197" s="228"/>
    </row>
    <row r="1198" spans="1:43" s="1" customFormat="1" ht="15" customHeight="1" x14ac:dyDescent="0.4">
      <c r="A1198" s="7"/>
      <c r="B1198" s="7"/>
      <c r="C1198" s="7"/>
      <c r="P1198" s="2"/>
      <c r="AQ1198" s="228"/>
    </row>
    <row r="1199" spans="1:43" s="1" customFormat="1" ht="15" customHeight="1" x14ac:dyDescent="0.4">
      <c r="A1199" s="7"/>
      <c r="B1199" s="7"/>
      <c r="C1199" s="7"/>
      <c r="P1199" s="2"/>
      <c r="AQ1199" s="228"/>
    </row>
    <row r="1200" spans="1:43" s="1" customFormat="1" ht="15" customHeight="1" x14ac:dyDescent="0.4">
      <c r="A1200" s="7"/>
      <c r="B1200" s="7"/>
      <c r="C1200" s="7"/>
      <c r="P1200" s="2"/>
      <c r="AQ1200" s="228"/>
    </row>
    <row r="1201" spans="1:43" s="1" customFormat="1" ht="15" customHeight="1" x14ac:dyDescent="0.4">
      <c r="A1201" s="7"/>
      <c r="B1201" s="7"/>
      <c r="C1201" s="7"/>
      <c r="P1201" s="2"/>
      <c r="AQ1201" s="228"/>
    </row>
    <row r="1202" spans="1:43" s="1" customFormat="1" ht="15" customHeight="1" x14ac:dyDescent="0.4">
      <c r="A1202" s="7"/>
      <c r="B1202" s="7"/>
      <c r="C1202" s="7"/>
      <c r="P1202" s="2"/>
      <c r="AQ1202" s="228"/>
    </row>
    <row r="1203" spans="1:43" s="1" customFormat="1" ht="15" customHeight="1" x14ac:dyDescent="0.4">
      <c r="A1203" s="7"/>
      <c r="B1203" s="7"/>
      <c r="C1203" s="7"/>
      <c r="P1203" s="2"/>
      <c r="AQ1203" s="228"/>
    </row>
    <row r="1204" spans="1:43" s="1" customFormat="1" ht="15" customHeight="1" x14ac:dyDescent="0.4">
      <c r="A1204" s="7"/>
      <c r="B1204" s="7"/>
      <c r="C1204" s="7"/>
      <c r="P1204" s="2"/>
      <c r="AQ1204" s="228"/>
    </row>
    <row r="1205" spans="1:43" s="1" customFormat="1" ht="15" customHeight="1" x14ac:dyDescent="0.4">
      <c r="A1205" s="7"/>
      <c r="B1205" s="7"/>
      <c r="C1205" s="7"/>
      <c r="P1205" s="2"/>
      <c r="AQ1205" s="228"/>
    </row>
    <row r="1206" spans="1:43" s="1" customFormat="1" ht="15" customHeight="1" x14ac:dyDescent="0.4">
      <c r="A1206" s="7"/>
      <c r="B1206" s="7"/>
      <c r="C1206" s="7"/>
      <c r="P1206" s="2"/>
      <c r="AQ1206" s="228"/>
    </row>
    <row r="1207" spans="1:43" s="1" customFormat="1" ht="15" customHeight="1" x14ac:dyDescent="0.4">
      <c r="A1207" s="7"/>
      <c r="B1207" s="7"/>
      <c r="C1207" s="7"/>
      <c r="P1207" s="2"/>
      <c r="AQ1207" s="228"/>
    </row>
    <row r="1208" spans="1:43" s="1" customFormat="1" ht="15" customHeight="1" x14ac:dyDescent="0.4">
      <c r="A1208" s="7"/>
      <c r="B1208" s="7"/>
      <c r="C1208" s="7"/>
      <c r="P1208" s="2"/>
      <c r="AQ1208" s="228"/>
    </row>
    <row r="1209" spans="1:43" s="1" customFormat="1" ht="15" customHeight="1" x14ac:dyDescent="0.4">
      <c r="A1209" s="7"/>
      <c r="B1209" s="7"/>
      <c r="C1209" s="7"/>
      <c r="P1209" s="2"/>
      <c r="AQ1209" s="228"/>
    </row>
    <row r="1210" spans="1:43" s="1" customFormat="1" ht="15" customHeight="1" x14ac:dyDescent="0.4">
      <c r="A1210" s="7"/>
      <c r="B1210" s="7"/>
      <c r="C1210" s="7"/>
      <c r="P1210" s="2"/>
      <c r="AQ1210" s="228"/>
    </row>
    <row r="1211" spans="1:43" s="1" customFormat="1" ht="15" customHeight="1" x14ac:dyDescent="0.4">
      <c r="A1211" s="7"/>
      <c r="B1211" s="7"/>
      <c r="C1211" s="7"/>
      <c r="P1211" s="2"/>
      <c r="AQ1211" s="228"/>
    </row>
    <row r="1212" spans="1:43" s="1" customFormat="1" ht="15" customHeight="1" x14ac:dyDescent="0.4">
      <c r="A1212" s="7"/>
      <c r="B1212" s="7"/>
      <c r="C1212" s="7"/>
      <c r="P1212" s="2"/>
      <c r="AQ1212" s="228"/>
    </row>
    <row r="1213" spans="1:43" s="1" customFormat="1" ht="15" customHeight="1" x14ac:dyDescent="0.4">
      <c r="A1213" s="7"/>
      <c r="B1213" s="7"/>
      <c r="C1213" s="7"/>
      <c r="P1213" s="2"/>
      <c r="AQ1213" s="228"/>
    </row>
    <row r="1214" spans="1:43" s="1" customFormat="1" ht="15" customHeight="1" x14ac:dyDescent="0.4">
      <c r="A1214" s="7"/>
      <c r="B1214" s="7"/>
      <c r="C1214" s="7"/>
      <c r="P1214" s="2"/>
      <c r="AQ1214" s="228"/>
    </row>
    <row r="1215" spans="1:43" s="1" customFormat="1" ht="15" customHeight="1" x14ac:dyDescent="0.4">
      <c r="A1215" s="7"/>
      <c r="B1215" s="7"/>
      <c r="C1215" s="7"/>
      <c r="P1215" s="2"/>
      <c r="AQ1215" s="228"/>
    </row>
    <row r="1216" spans="1:43" s="1" customFormat="1" ht="15" customHeight="1" x14ac:dyDescent="0.4">
      <c r="A1216" s="7"/>
      <c r="B1216" s="7"/>
      <c r="C1216" s="7"/>
      <c r="P1216" s="2"/>
      <c r="AQ1216" s="228"/>
    </row>
    <row r="1217" spans="1:43" s="1" customFormat="1" ht="15" customHeight="1" x14ac:dyDescent="0.4">
      <c r="A1217" s="7"/>
      <c r="B1217" s="7"/>
      <c r="C1217" s="7"/>
      <c r="P1217" s="2"/>
      <c r="AQ1217" s="228"/>
    </row>
    <row r="1218" spans="1:43" s="1" customFormat="1" ht="15" customHeight="1" x14ac:dyDescent="0.4">
      <c r="A1218" s="7"/>
      <c r="B1218" s="7"/>
      <c r="C1218" s="7"/>
      <c r="P1218" s="2"/>
      <c r="AQ1218" s="228"/>
    </row>
    <row r="1219" spans="1:43" s="1" customFormat="1" ht="15" customHeight="1" x14ac:dyDescent="0.4">
      <c r="A1219" s="7"/>
      <c r="B1219" s="7"/>
      <c r="C1219" s="7"/>
      <c r="P1219" s="2"/>
      <c r="AQ1219" s="228"/>
    </row>
    <row r="1220" spans="1:43" s="1" customFormat="1" ht="15" customHeight="1" x14ac:dyDescent="0.4">
      <c r="A1220" s="7"/>
      <c r="B1220" s="7"/>
      <c r="C1220" s="7"/>
      <c r="P1220" s="2"/>
      <c r="AQ1220" s="228"/>
    </row>
    <row r="1221" spans="1:43" s="1" customFormat="1" ht="15" customHeight="1" x14ac:dyDescent="0.4">
      <c r="A1221" s="7"/>
      <c r="B1221" s="7"/>
      <c r="C1221" s="7"/>
      <c r="P1221" s="2"/>
      <c r="AQ1221" s="228"/>
    </row>
    <row r="1222" spans="1:43" s="1" customFormat="1" ht="15" customHeight="1" x14ac:dyDescent="0.4">
      <c r="A1222" s="7"/>
      <c r="B1222" s="7"/>
      <c r="C1222" s="7"/>
      <c r="P1222" s="2"/>
      <c r="AQ1222" s="228"/>
    </row>
    <row r="1223" spans="1:43" s="1" customFormat="1" ht="15" customHeight="1" x14ac:dyDescent="0.4">
      <c r="A1223" s="7"/>
      <c r="B1223" s="7"/>
      <c r="C1223" s="7"/>
      <c r="P1223" s="2"/>
      <c r="AQ1223" s="228"/>
    </row>
    <row r="1224" spans="1:43" s="1" customFormat="1" ht="15" customHeight="1" x14ac:dyDescent="0.4">
      <c r="A1224" s="7"/>
      <c r="B1224" s="7"/>
      <c r="C1224" s="7"/>
      <c r="P1224" s="2"/>
      <c r="AQ1224" s="228"/>
    </row>
    <row r="1225" spans="1:43" s="1" customFormat="1" ht="15" customHeight="1" x14ac:dyDescent="0.4">
      <c r="A1225" s="7"/>
      <c r="B1225" s="7"/>
      <c r="C1225" s="7"/>
      <c r="P1225" s="2"/>
      <c r="AQ1225" s="228"/>
    </row>
    <row r="1226" spans="1:43" s="1" customFormat="1" ht="15" customHeight="1" x14ac:dyDescent="0.4">
      <c r="A1226" s="7"/>
      <c r="B1226" s="7"/>
      <c r="C1226" s="7"/>
      <c r="P1226" s="2"/>
      <c r="AQ1226" s="228"/>
    </row>
    <row r="1227" spans="1:43" s="1" customFormat="1" ht="15" customHeight="1" x14ac:dyDescent="0.4">
      <c r="A1227" s="7"/>
      <c r="B1227" s="7"/>
      <c r="C1227" s="7"/>
      <c r="P1227" s="2"/>
      <c r="AQ1227" s="228"/>
    </row>
    <row r="1228" spans="1:43" s="1" customFormat="1" ht="15" customHeight="1" x14ac:dyDescent="0.4">
      <c r="A1228" s="7"/>
      <c r="B1228" s="7"/>
      <c r="C1228" s="7"/>
      <c r="P1228" s="2"/>
      <c r="AQ1228" s="228"/>
    </row>
    <row r="1229" spans="1:43" s="1" customFormat="1" ht="15" customHeight="1" x14ac:dyDescent="0.4">
      <c r="A1229" s="7"/>
      <c r="B1229" s="7"/>
      <c r="C1229" s="7"/>
      <c r="P1229" s="2"/>
      <c r="AQ1229" s="228"/>
    </row>
    <row r="1230" spans="1:43" s="1" customFormat="1" ht="15" customHeight="1" x14ac:dyDescent="0.4">
      <c r="A1230" s="7"/>
      <c r="B1230" s="7"/>
      <c r="C1230" s="7"/>
      <c r="P1230" s="2"/>
      <c r="AQ1230" s="228"/>
    </row>
    <row r="1231" spans="1:43" s="1" customFormat="1" ht="15" customHeight="1" x14ac:dyDescent="0.4">
      <c r="A1231" s="7"/>
      <c r="B1231" s="7"/>
      <c r="C1231" s="7"/>
      <c r="P1231" s="2"/>
      <c r="AQ1231" s="228"/>
    </row>
    <row r="1232" spans="1:43" s="1" customFormat="1" ht="15" customHeight="1" x14ac:dyDescent="0.4">
      <c r="A1232" s="7"/>
      <c r="B1232" s="7"/>
      <c r="C1232" s="7"/>
      <c r="P1232" s="2"/>
      <c r="AQ1232" s="228"/>
    </row>
    <row r="1233" spans="1:43" s="1" customFormat="1" ht="15" customHeight="1" x14ac:dyDescent="0.4">
      <c r="A1233" s="7"/>
      <c r="B1233" s="7"/>
      <c r="C1233" s="7"/>
      <c r="P1233" s="2"/>
      <c r="AQ1233" s="228"/>
    </row>
    <row r="1234" spans="1:43" s="1" customFormat="1" ht="15" customHeight="1" x14ac:dyDescent="0.4">
      <c r="A1234" s="7"/>
      <c r="B1234" s="7"/>
      <c r="C1234" s="7"/>
      <c r="P1234" s="2"/>
      <c r="AQ1234" s="228"/>
    </row>
    <row r="1235" spans="1:43" s="1" customFormat="1" ht="15" customHeight="1" x14ac:dyDescent="0.4">
      <c r="A1235" s="7"/>
      <c r="B1235" s="7"/>
      <c r="C1235" s="7"/>
      <c r="P1235" s="2"/>
      <c r="AQ1235" s="228"/>
    </row>
    <row r="1236" spans="1:43" s="1" customFormat="1" ht="15" customHeight="1" x14ac:dyDescent="0.4">
      <c r="A1236" s="7"/>
      <c r="B1236" s="7"/>
      <c r="C1236" s="7"/>
      <c r="P1236" s="2"/>
      <c r="AQ1236" s="228"/>
    </row>
    <row r="1237" spans="1:43" s="1" customFormat="1" ht="15" customHeight="1" x14ac:dyDescent="0.4">
      <c r="A1237" s="7"/>
      <c r="B1237" s="7"/>
      <c r="C1237" s="7"/>
      <c r="P1237" s="2"/>
      <c r="AQ1237" s="228"/>
    </row>
    <row r="1238" spans="1:43" s="1" customFormat="1" ht="15" customHeight="1" x14ac:dyDescent="0.4">
      <c r="A1238" s="7"/>
      <c r="B1238" s="7"/>
      <c r="C1238" s="7"/>
      <c r="P1238" s="2"/>
      <c r="AQ1238" s="228"/>
    </row>
    <row r="1239" spans="1:43" s="1" customFormat="1" ht="15" customHeight="1" x14ac:dyDescent="0.4">
      <c r="A1239" s="7"/>
      <c r="B1239" s="7"/>
      <c r="C1239" s="7"/>
      <c r="P1239" s="2"/>
      <c r="AQ1239" s="228"/>
    </row>
    <row r="1240" spans="1:43" s="1" customFormat="1" ht="15" customHeight="1" x14ac:dyDescent="0.4">
      <c r="A1240" s="7"/>
      <c r="B1240" s="7"/>
      <c r="C1240" s="7"/>
      <c r="P1240" s="2"/>
      <c r="AQ1240" s="228"/>
    </row>
    <row r="1241" spans="1:43" s="1" customFormat="1" ht="15" customHeight="1" x14ac:dyDescent="0.4">
      <c r="A1241" s="7"/>
      <c r="B1241" s="7"/>
      <c r="C1241" s="7"/>
      <c r="P1241" s="2"/>
      <c r="AQ1241" s="228"/>
    </row>
    <row r="1242" spans="1:43" s="1" customFormat="1" ht="15" customHeight="1" x14ac:dyDescent="0.4">
      <c r="A1242" s="7"/>
      <c r="B1242" s="7"/>
      <c r="C1242" s="7"/>
      <c r="P1242" s="2"/>
      <c r="AQ1242" s="228"/>
    </row>
    <row r="1243" spans="1:43" s="1" customFormat="1" ht="15" customHeight="1" x14ac:dyDescent="0.4">
      <c r="A1243" s="7"/>
      <c r="B1243" s="7"/>
      <c r="C1243" s="7"/>
      <c r="P1243" s="2"/>
      <c r="AQ1243" s="228"/>
    </row>
    <row r="1244" spans="1:43" s="1" customFormat="1" ht="15" customHeight="1" x14ac:dyDescent="0.4">
      <c r="A1244" s="7"/>
      <c r="B1244" s="7"/>
      <c r="C1244" s="7"/>
      <c r="P1244" s="2"/>
      <c r="AQ1244" s="228"/>
    </row>
    <row r="1245" spans="1:43" s="1" customFormat="1" ht="15" customHeight="1" x14ac:dyDescent="0.4">
      <c r="A1245" s="7"/>
      <c r="B1245" s="7"/>
      <c r="C1245" s="7"/>
      <c r="P1245" s="2"/>
      <c r="AQ1245" s="228"/>
    </row>
    <row r="1246" spans="1:43" s="1" customFormat="1" ht="15" customHeight="1" x14ac:dyDescent="0.4">
      <c r="A1246" s="7"/>
      <c r="B1246" s="7"/>
      <c r="C1246" s="7"/>
      <c r="P1246" s="2"/>
      <c r="AQ1246" s="228"/>
    </row>
    <row r="1247" spans="1:43" s="1" customFormat="1" ht="15" customHeight="1" x14ac:dyDescent="0.4">
      <c r="A1247" s="7"/>
      <c r="B1247" s="7"/>
      <c r="C1247" s="7"/>
      <c r="P1247" s="2"/>
      <c r="AQ1247" s="228"/>
    </row>
    <row r="1248" spans="1:43" s="1" customFormat="1" ht="15" customHeight="1" x14ac:dyDescent="0.4">
      <c r="A1248" s="7"/>
      <c r="B1248" s="7"/>
      <c r="C1248" s="7"/>
      <c r="P1248" s="2"/>
      <c r="AQ1248" s="228"/>
    </row>
    <row r="1249" spans="1:43" s="1" customFormat="1" ht="15" customHeight="1" x14ac:dyDescent="0.4">
      <c r="A1249" s="7"/>
      <c r="B1249" s="7"/>
      <c r="C1249" s="7"/>
      <c r="P1249" s="2"/>
      <c r="AQ1249" s="228"/>
    </row>
    <row r="1250" spans="1:43" s="1" customFormat="1" ht="15" customHeight="1" x14ac:dyDescent="0.4">
      <c r="A1250" s="7"/>
      <c r="B1250" s="7"/>
      <c r="C1250" s="7"/>
      <c r="P1250" s="2"/>
      <c r="AQ1250" s="228"/>
    </row>
    <row r="1251" spans="1:43" s="1" customFormat="1" ht="15" customHeight="1" x14ac:dyDescent="0.4">
      <c r="A1251" s="7"/>
      <c r="B1251" s="7"/>
      <c r="C1251" s="7"/>
      <c r="P1251" s="2"/>
      <c r="AQ1251" s="228"/>
    </row>
    <row r="1252" spans="1:43" s="1" customFormat="1" ht="15" customHeight="1" x14ac:dyDescent="0.4">
      <c r="A1252" s="7"/>
      <c r="B1252" s="7"/>
      <c r="C1252" s="7"/>
      <c r="P1252" s="2"/>
      <c r="AQ1252" s="228"/>
    </row>
    <row r="1253" spans="1:43" s="1" customFormat="1" ht="15" customHeight="1" x14ac:dyDescent="0.4">
      <c r="A1253" s="7"/>
      <c r="B1253" s="7"/>
      <c r="C1253" s="7"/>
      <c r="P1253" s="2"/>
      <c r="AQ1253" s="228"/>
    </row>
    <row r="1254" spans="1:43" s="1" customFormat="1" ht="15" customHeight="1" x14ac:dyDescent="0.4">
      <c r="A1254" s="7"/>
      <c r="B1254" s="7"/>
      <c r="C1254" s="7"/>
      <c r="P1254" s="2"/>
      <c r="AQ1254" s="228"/>
    </row>
    <row r="1255" spans="1:43" s="1" customFormat="1" ht="15" customHeight="1" x14ac:dyDescent="0.4">
      <c r="A1255" s="7"/>
      <c r="B1255" s="7"/>
      <c r="C1255" s="7"/>
      <c r="P1255" s="2"/>
      <c r="AQ1255" s="228"/>
    </row>
    <row r="1256" spans="1:43" s="1" customFormat="1" ht="15" customHeight="1" x14ac:dyDescent="0.4">
      <c r="A1256" s="7"/>
      <c r="B1256" s="7"/>
      <c r="C1256" s="7"/>
      <c r="P1256" s="2"/>
      <c r="AQ1256" s="228"/>
    </row>
    <row r="1257" spans="1:43" s="1" customFormat="1" ht="15" customHeight="1" x14ac:dyDescent="0.4">
      <c r="A1257" s="7"/>
      <c r="B1257" s="7"/>
      <c r="C1257" s="7"/>
      <c r="P1257" s="2"/>
      <c r="AQ1257" s="228"/>
    </row>
    <row r="1258" spans="1:43" s="1" customFormat="1" ht="15" customHeight="1" x14ac:dyDescent="0.4">
      <c r="A1258" s="7"/>
      <c r="B1258" s="7"/>
      <c r="C1258" s="7"/>
      <c r="P1258" s="2"/>
      <c r="AQ1258" s="228"/>
    </row>
    <row r="1259" spans="1:43" s="1" customFormat="1" ht="15" customHeight="1" x14ac:dyDescent="0.4">
      <c r="A1259" s="7"/>
      <c r="B1259" s="7"/>
      <c r="C1259" s="7"/>
      <c r="P1259" s="2"/>
      <c r="AQ1259" s="228"/>
    </row>
    <row r="1260" spans="1:43" s="1" customFormat="1" ht="15" customHeight="1" x14ac:dyDescent="0.4">
      <c r="A1260" s="7"/>
      <c r="B1260" s="7"/>
      <c r="C1260" s="7"/>
      <c r="P1260" s="2"/>
      <c r="AQ1260" s="228"/>
    </row>
    <row r="1261" spans="1:43" s="1" customFormat="1" ht="15" customHeight="1" x14ac:dyDescent="0.4">
      <c r="A1261" s="7"/>
      <c r="B1261" s="7"/>
      <c r="C1261" s="7"/>
      <c r="P1261" s="2"/>
      <c r="AQ1261" s="228"/>
    </row>
    <row r="1262" spans="1:43" s="1" customFormat="1" ht="15" customHeight="1" x14ac:dyDescent="0.4">
      <c r="A1262" s="7"/>
      <c r="B1262" s="7"/>
      <c r="C1262" s="7"/>
      <c r="P1262" s="2"/>
      <c r="AQ1262" s="228"/>
    </row>
    <row r="1263" spans="1:43" s="1" customFormat="1" ht="15" customHeight="1" x14ac:dyDescent="0.4">
      <c r="A1263" s="7"/>
      <c r="B1263" s="7"/>
      <c r="C1263" s="7"/>
      <c r="P1263" s="2"/>
      <c r="AQ1263" s="228"/>
    </row>
    <row r="1264" spans="1:43" s="1" customFormat="1" ht="15" customHeight="1" x14ac:dyDescent="0.4">
      <c r="A1264" s="7"/>
      <c r="B1264" s="7"/>
      <c r="C1264" s="7"/>
      <c r="P1264" s="2"/>
      <c r="AQ1264" s="228"/>
    </row>
    <row r="1265" spans="1:43" s="1" customFormat="1" ht="15" customHeight="1" x14ac:dyDescent="0.4">
      <c r="A1265" s="7"/>
      <c r="B1265" s="7"/>
      <c r="C1265" s="7"/>
      <c r="P1265" s="2"/>
      <c r="AQ1265" s="228"/>
    </row>
    <row r="1266" spans="1:43" s="1" customFormat="1" ht="15" customHeight="1" x14ac:dyDescent="0.4">
      <c r="A1266" s="7"/>
      <c r="B1266" s="7"/>
      <c r="C1266" s="7"/>
      <c r="P1266" s="2"/>
      <c r="AQ1266" s="228"/>
    </row>
    <row r="1267" spans="1:43" s="1" customFormat="1" ht="15" customHeight="1" x14ac:dyDescent="0.4">
      <c r="A1267" s="7"/>
      <c r="B1267" s="7"/>
      <c r="C1267" s="7"/>
      <c r="P1267" s="2"/>
      <c r="AQ1267" s="228"/>
    </row>
    <row r="1268" spans="1:43" s="1" customFormat="1" ht="15" customHeight="1" x14ac:dyDescent="0.4">
      <c r="A1268" s="7"/>
      <c r="B1268" s="7"/>
      <c r="C1268" s="7"/>
      <c r="P1268" s="2"/>
      <c r="AQ1268" s="228"/>
    </row>
    <row r="1269" spans="1:43" s="1" customFormat="1" ht="15" customHeight="1" x14ac:dyDescent="0.4">
      <c r="A1269" s="7"/>
      <c r="B1269" s="7"/>
      <c r="C1269" s="7"/>
      <c r="P1269" s="2"/>
      <c r="AQ1269" s="228"/>
    </row>
    <row r="1270" spans="1:43" s="1" customFormat="1" ht="15" customHeight="1" x14ac:dyDescent="0.4">
      <c r="A1270" s="7"/>
      <c r="B1270" s="7"/>
      <c r="C1270" s="7"/>
      <c r="P1270" s="2"/>
      <c r="AQ1270" s="228"/>
    </row>
    <row r="1271" spans="1:43" s="1" customFormat="1" ht="15" customHeight="1" x14ac:dyDescent="0.4">
      <c r="A1271" s="7"/>
      <c r="B1271" s="7"/>
      <c r="C1271" s="7"/>
      <c r="P1271" s="2"/>
      <c r="AQ1271" s="228"/>
    </row>
    <row r="1272" spans="1:43" s="1" customFormat="1" ht="15" customHeight="1" x14ac:dyDescent="0.4">
      <c r="A1272" s="7"/>
      <c r="B1272" s="7"/>
      <c r="C1272" s="7"/>
      <c r="P1272" s="2"/>
      <c r="AQ1272" s="228"/>
    </row>
    <row r="1273" spans="1:43" s="1" customFormat="1" ht="15" customHeight="1" x14ac:dyDescent="0.4">
      <c r="A1273" s="7"/>
      <c r="B1273" s="7"/>
      <c r="C1273" s="7"/>
      <c r="P1273" s="2"/>
      <c r="AQ1273" s="228"/>
    </row>
    <row r="1274" spans="1:43" s="1" customFormat="1" ht="15" customHeight="1" x14ac:dyDescent="0.4">
      <c r="A1274" s="7"/>
      <c r="B1274" s="7"/>
      <c r="C1274" s="7"/>
      <c r="P1274" s="2"/>
      <c r="AQ1274" s="228"/>
    </row>
    <row r="1275" spans="1:43" s="1" customFormat="1" ht="15" customHeight="1" x14ac:dyDescent="0.4">
      <c r="A1275" s="7"/>
      <c r="B1275" s="7"/>
      <c r="C1275" s="7"/>
      <c r="P1275" s="2"/>
      <c r="AQ1275" s="228"/>
    </row>
    <row r="1276" spans="1:43" s="1" customFormat="1" ht="15" customHeight="1" x14ac:dyDescent="0.4">
      <c r="A1276" s="7"/>
      <c r="B1276" s="7"/>
      <c r="C1276" s="7"/>
      <c r="P1276" s="2"/>
      <c r="AQ1276" s="228"/>
    </row>
    <row r="1277" spans="1:43" s="1" customFormat="1" ht="15" customHeight="1" x14ac:dyDescent="0.4">
      <c r="A1277" s="7"/>
      <c r="B1277" s="7"/>
      <c r="C1277" s="7"/>
      <c r="P1277" s="2"/>
      <c r="AQ1277" s="228"/>
    </row>
    <row r="1278" spans="1:43" s="1" customFormat="1" ht="15" customHeight="1" x14ac:dyDescent="0.4">
      <c r="A1278" s="7"/>
      <c r="B1278" s="7"/>
      <c r="C1278" s="7"/>
      <c r="P1278" s="2"/>
      <c r="AQ1278" s="228"/>
    </row>
    <row r="1279" spans="1:43" s="1" customFormat="1" ht="15" customHeight="1" x14ac:dyDescent="0.4">
      <c r="A1279" s="7"/>
      <c r="B1279" s="7"/>
      <c r="C1279" s="7"/>
      <c r="P1279" s="2"/>
      <c r="AQ1279" s="228"/>
    </row>
    <row r="1280" spans="1:43" s="1" customFormat="1" ht="15" customHeight="1" x14ac:dyDescent="0.4">
      <c r="A1280" s="7"/>
      <c r="B1280" s="7"/>
      <c r="C1280" s="7"/>
      <c r="P1280" s="2"/>
      <c r="AQ1280" s="228"/>
    </row>
    <row r="1281" spans="1:43" s="1" customFormat="1" ht="15" customHeight="1" x14ac:dyDescent="0.4">
      <c r="A1281" s="7"/>
      <c r="B1281" s="7"/>
      <c r="C1281" s="7"/>
      <c r="P1281" s="2"/>
      <c r="AQ1281" s="228"/>
    </row>
    <row r="1282" spans="1:43" s="1" customFormat="1" ht="15" customHeight="1" x14ac:dyDescent="0.4">
      <c r="A1282" s="7"/>
      <c r="B1282" s="7"/>
      <c r="C1282" s="7"/>
      <c r="P1282" s="2"/>
      <c r="AQ1282" s="228"/>
    </row>
    <row r="1283" spans="1:43" s="1" customFormat="1" ht="15" customHeight="1" x14ac:dyDescent="0.4">
      <c r="A1283" s="7"/>
      <c r="B1283" s="7"/>
      <c r="C1283" s="7"/>
      <c r="P1283" s="2"/>
      <c r="AQ1283" s="228"/>
    </row>
    <row r="1284" spans="1:43" s="1" customFormat="1" ht="15" customHeight="1" x14ac:dyDescent="0.4">
      <c r="A1284" s="7"/>
      <c r="B1284" s="7"/>
      <c r="C1284" s="7"/>
      <c r="P1284" s="2"/>
      <c r="AQ1284" s="228"/>
    </row>
    <row r="1285" spans="1:43" s="1" customFormat="1" ht="15" customHeight="1" x14ac:dyDescent="0.4">
      <c r="A1285" s="7"/>
      <c r="B1285" s="7"/>
      <c r="C1285" s="7"/>
      <c r="P1285" s="2"/>
      <c r="AQ1285" s="228"/>
    </row>
    <row r="1286" spans="1:43" s="1" customFormat="1" ht="15" customHeight="1" x14ac:dyDescent="0.4">
      <c r="A1286" s="7"/>
      <c r="B1286" s="7"/>
      <c r="C1286" s="7"/>
      <c r="P1286" s="2"/>
      <c r="AQ1286" s="228"/>
    </row>
    <row r="1287" spans="1:43" s="1" customFormat="1" ht="15" customHeight="1" x14ac:dyDescent="0.4">
      <c r="A1287" s="7"/>
      <c r="B1287" s="7"/>
      <c r="C1287" s="7"/>
      <c r="P1287" s="2"/>
      <c r="AQ1287" s="228"/>
    </row>
    <row r="1288" spans="1:43" s="1" customFormat="1" ht="15" customHeight="1" x14ac:dyDescent="0.4">
      <c r="A1288" s="7"/>
      <c r="B1288" s="7"/>
      <c r="C1288" s="7"/>
      <c r="P1288" s="2"/>
      <c r="AQ1288" s="228"/>
    </row>
    <row r="1289" spans="1:43" s="1" customFormat="1" ht="15" customHeight="1" x14ac:dyDescent="0.4">
      <c r="A1289" s="7"/>
      <c r="B1289" s="7"/>
      <c r="C1289" s="7"/>
      <c r="P1289" s="2"/>
      <c r="AQ1289" s="228"/>
    </row>
    <row r="1290" spans="1:43" s="1" customFormat="1" ht="15" customHeight="1" x14ac:dyDescent="0.4">
      <c r="A1290" s="7"/>
      <c r="B1290" s="7"/>
      <c r="C1290" s="7"/>
      <c r="P1290" s="2"/>
      <c r="AQ1290" s="228"/>
    </row>
    <row r="1291" spans="1:43" s="1" customFormat="1" ht="15" customHeight="1" x14ac:dyDescent="0.4">
      <c r="A1291" s="7"/>
      <c r="B1291" s="7"/>
      <c r="C1291" s="7"/>
      <c r="P1291" s="2"/>
      <c r="AQ1291" s="228"/>
    </row>
    <row r="1292" spans="1:43" s="1" customFormat="1" ht="15" customHeight="1" x14ac:dyDescent="0.4">
      <c r="A1292" s="7"/>
      <c r="B1292" s="7"/>
      <c r="C1292" s="7"/>
      <c r="P1292" s="2"/>
      <c r="AQ1292" s="228"/>
    </row>
    <row r="1293" spans="1:43" s="1" customFormat="1" ht="15" customHeight="1" x14ac:dyDescent="0.4">
      <c r="A1293" s="7"/>
      <c r="B1293" s="7"/>
      <c r="C1293" s="7"/>
      <c r="P1293" s="2"/>
      <c r="AQ1293" s="228"/>
    </row>
    <row r="1294" spans="1:43" s="1" customFormat="1" ht="15" customHeight="1" x14ac:dyDescent="0.4">
      <c r="A1294" s="7"/>
      <c r="B1294" s="7"/>
      <c r="C1294" s="7"/>
      <c r="P1294" s="2"/>
      <c r="AQ1294" s="228"/>
    </row>
    <row r="1295" spans="1:43" s="1" customFormat="1" ht="15" customHeight="1" x14ac:dyDescent="0.4">
      <c r="A1295" s="7"/>
      <c r="B1295" s="7"/>
      <c r="C1295" s="7"/>
      <c r="P1295" s="2"/>
      <c r="AQ1295" s="228"/>
    </row>
    <row r="1296" spans="1:43" s="1" customFormat="1" ht="15" customHeight="1" x14ac:dyDescent="0.4">
      <c r="A1296" s="7"/>
      <c r="B1296" s="7"/>
      <c r="C1296" s="7"/>
      <c r="P1296" s="2"/>
      <c r="AQ1296" s="228"/>
    </row>
    <row r="1297" spans="1:43" s="1" customFormat="1" ht="15" customHeight="1" x14ac:dyDescent="0.4">
      <c r="A1297" s="7"/>
      <c r="B1297" s="7"/>
      <c r="C1297" s="7"/>
      <c r="P1297" s="2"/>
      <c r="AQ1297" s="228"/>
    </row>
    <row r="1298" spans="1:43" s="1" customFormat="1" ht="15" customHeight="1" x14ac:dyDescent="0.4">
      <c r="A1298" s="7"/>
      <c r="B1298" s="7"/>
      <c r="C1298" s="7"/>
      <c r="P1298" s="2"/>
      <c r="AQ1298" s="228"/>
    </row>
    <row r="1299" spans="1:43" s="1" customFormat="1" ht="15" customHeight="1" x14ac:dyDescent="0.4">
      <c r="A1299" s="7"/>
      <c r="B1299" s="7"/>
      <c r="C1299" s="7"/>
      <c r="P1299" s="2"/>
      <c r="AQ1299" s="228"/>
    </row>
    <row r="1300" spans="1:43" s="1" customFormat="1" ht="15" customHeight="1" x14ac:dyDescent="0.4">
      <c r="A1300" s="7"/>
      <c r="B1300" s="7"/>
      <c r="C1300" s="7"/>
      <c r="P1300" s="2"/>
      <c r="AQ1300" s="228"/>
    </row>
    <row r="1301" spans="1:43" s="1" customFormat="1" ht="15" customHeight="1" x14ac:dyDescent="0.4">
      <c r="A1301" s="7"/>
      <c r="B1301" s="7"/>
      <c r="C1301" s="7"/>
      <c r="P1301" s="2"/>
      <c r="AQ1301" s="228"/>
    </row>
    <row r="1302" spans="1:43" s="1" customFormat="1" ht="15" customHeight="1" x14ac:dyDescent="0.4">
      <c r="A1302" s="7"/>
      <c r="B1302" s="7"/>
      <c r="C1302" s="7"/>
      <c r="P1302" s="2"/>
      <c r="AQ1302" s="228"/>
    </row>
    <row r="1303" spans="1:43" s="1" customFormat="1" ht="15" customHeight="1" x14ac:dyDescent="0.4">
      <c r="A1303" s="7"/>
      <c r="B1303" s="7"/>
      <c r="C1303" s="7"/>
      <c r="P1303" s="2"/>
      <c r="AQ1303" s="228"/>
    </row>
    <row r="1304" spans="1:43" s="1" customFormat="1" ht="15" customHeight="1" x14ac:dyDescent="0.4">
      <c r="A1304" s="7"/>
      <c r="B1304" s="7"/>
      <c r="C1304" s="7"/>
      <c r="P1304" s="2"/>
      <c r="AQ1304" s="228"/>
    </row>
    <row r="1305" spans="1:43" s="1" customFormat="1" ht="15" customHeight="1" x14ac:dyDescent="0.4">
      <c r="A1305" s="7"/>
      <c r="B1305" s="7"/>
      <c r="C1305" s="7"/>
      <c r="P1305" s="2"/>
      <c r="AQ1305" s="228"/>
    </row>
    <row r="1306" spans="1:43" s="1" customFormat="1" ht="15" customHeight="1" x14ac:dyDescent="0.4">
      <c r="A1306" s="7"/>
      <c r="B1306" s="7"/>
      <c r="C1306" s="7"/>
      <c r="P1306" s="2"/>
      <c r="AQ1306" s="228"/>
    </row>
    <row r="1307" spans="1:43" s="1" customFormat="1" ht="15" customHeight="1" x14ac:dyDescent="0.4">
      <c r="A1307" s="7"/>
      <c r="B1307" s="7"/>
      <c r="C1307" s="7"/>
      <c r="P1307" s="2"/>
      <c r="AQ1307" s="228"/>
    </row>
    <row r="1308" spans="1:43" s="1" customFormat="1" ht="15" customHeight="1" x14ac:dyDescent="0.4">
      <c r="A1308" s="7"/>
      <c r="B1308" s="7"/>
      <c r="C1308" s="7"/>
      <c r="P1308" s="2"/>
      <c r="AQ1308" s="228"/>
    </row>
    <row r="1309" spans="1:43" s="1" customFormat="1" ht="15" customHeight="1" x14ac:dyDescent="0.4">
      <c r="A1309" s="7"/>
      <c r="B1309" s="7"/>
      <c r="C1309" s="7"/>
      <c r="P1309" s="2"/>
      <c r="AQ1309" s="228"/>
    </row>
    <row r="1310" spans="1:43" s="1" customFormat="1" ht="15" customHeight="1" x14ac:dyDescent="0.4">
      <c r="A1310" s="7"/>
      <c r="B1310" s="7"/>
      <c r="C1310" s="7"/>
      <c r="P1310" s="2"/>
      <c r="AQ1310" s="228"/>
    </row>
    <row r="1311" spans="1:43" s="1" customFormat="1" ht="15" customHeight="1" x14ac:dyDescent="0.4">
      <c r="A1311" s="7"/>
      <c r="B1311" s="7"/>
      <c r="C1311" s="7"/>
      <c r="P1311" s="2"/>
      <c r="AQ1311" s="228"/>
    </row>
    <row r="1312" spans="1:43" s="1" customFormat="1" ht="15" customHeight="1" x14ac:dyDescent="0.4">
      <c r="A1312" s="7"/>
      <c r="B1312" s="7"/>
      <c r="C1312" s="7"/>
      <c r="P1312" s="2"/>
      <c r="AQ1312" s="228"/>
    </row>
    <row r="1313" spans="1:43" s="1" customFormat="1" ht="15" customHeight="1" x14ac:dyDescent="0.4">
      <c r="A1313" s="7"/>
      <c r="B1313" s="7"/>
      <c r="C1313" s="7"/>
      <c r="P1313" s="2"/>
      <c r="AQ1313" s="228"/>
    </row>
    <row r="1314" spans="1:43" s="1" customFormat="1" ht="15" customHeight="1" x14ac:dyDescent="0.4">
      <c r="A1314" s="7"/>
      <c r="B1314" s="7"/>
      <c r="C1314" s="7"/>
      <c r="P1314" s="2"/>
      <c r="AQ1314" s="228"/>
    </row>
    <row r="1315" spans="1:43" s="1" customFormat="1" ht="15" customHeight="1" x14ac:dyDescent="0.4">
      <c r="A1315" s="7"/>
      <c r="B1315" s="7"/>
      <c r="C1315" s="7"/>
      <c r="P1315" s="2"/>
      <c r="AQ1315" s="228"/>
    </row>
    <row r="1316" spans="1:43" s="1" customFormat="1" ht="15" customHeight="1" x14ac:dyDescent="0.4">
      <c r="A1316" s="7"/>
      <c r="B1316" s="7"/>
      <c r="C1316" s="7"/>
      <c r="P1316" s="2"/>
      <c r="AQ1316" s="228"/>
    </row>
    <row r="1317" spans="1:43" s="1" customFormat="1" ht="15" customHeight="1" x14ac:dyDescent="0.4">
      <c r="A1317" s="7"/>
      <c r="B1317" s="7"/>
      <c r="C1317" s="7"/>
      <c r="P1317" s="2"/>
      <c r="AQ1317" s="228"/>
    </row>
    <row r="1318" spans="1:43" s="1" customFormat="1" ht="15" customHeight="1" x14ac:dyDescent="0.4">
      <c r="A1318" s="7"/>
      <c r="B1318" s="7"/>
      <c r="C1318" s="7"/>
      <c r="P1318" s="2"/>
      <c r="AQ1318" s="228"/>
    </row>
    <row r="1319" spans="1:43" s="1" customFormat="1" ht="15" customHeight="1" x14ac:dyDescent="0.4">
      <c r="A1319" s="7"/>
      <c r="B1319" s="7"/>
      <c r="C1319" s="7"/>
      <c r="P1319" s="2"/>
      <c r="AQ1319" s="228"/>
    </row>
    <row r="1320" spans="1:43" s="1" customFormat="1" ht="15" customHeight="1" x14ac:dyDescent="0.4">
      <c r="A1320" s="7"/>
      <c r="B1320" s="7"/>
      <c r="C1320" s="7"/>
      <c r="P1320" s="2"/>
      <c r="AQ1320" s="228"/>
    </row>
    <row r="1321" spans="1:43" s="1" customFormat="1" ht="15" customHeight="1" x14ac:dyDescent="0.4">
      <c r="A1321" s="7"/>
      <c r="B1321" s="7"/>
      <c r="C1321" s="7"/>
      <c r="P1321" s="2"/>
      <c r="AQ1321" s="228"/>
    </row>
    <row r="1322" spans="1:43" s="1" customFormat="1" ht="15" customHeight="1" x14ac:dyDescent="0.4">
      <c r="A1322" s="7"/>
      <c r="B1322" s="7"/>
      <c r="C1322" s="7"/>
      <c r="P1322" s="2"/>
      <c r="AQ1322" s="228"/>
    </row>
    <row r="1323" spans="1:43" s="1" customFormat="1" ht="15" customHeight="1" x14ac:dyDescent="0.4">
      <c r="A1323" s="7"/>
      <c r="B1323" s="7"/>
      <c r="C1323" s="7"/>
      <c r="P1323" s="2"/>
      <c r="AQ1323" s="228"/>
    </row>
    <row r="1324" spans="1:43" s="1" customFormat="1" ht="15" customHeight="1" x14ac:dyDescent="0.4">
      <c r="A1324" s="7"/>
      <c r="B1324" s="7"/>
      <c r="C1324" s="7"/>
      <c r="P1324" s="2"/>
      <c r="AQ1324" s="228"/>
    </row>
    <row r="1325" spans="1:43" s="1" customFormat="1" ht="15" customHeight="1" x14ac:dyDescent="0.4">
      <c r="A1325" s="7"/>
      <c r="B1325" s="7"/>
      <c r="C1325" s="7"/>
      <c r="P1325" s="2"/>
      <c r="AQ1325" s="228"/>
    </row>
    <row r="1326" spans="1:43" s="1" customFormat="1" ht="15" customHeight="1" x14ac:dyDescent="0.4">
      <c r="A1326" s="7"/>
      <c r="B1326" s="7"/>
      <c r="C1326" s="7"/>
      <c r="P1326" s="2"/>
      <c r="AQ1326" s="228"/>
    </row>
    <row r="1327" spans="1:43" s="1" customFormat="1" ht="15" customHeight="1" x14ac:dyDescent="0.4">
      <c r="A1327" s="7"/>
      <c r="B1327" s="7"/>
      <c r="C1327" s="7"/>
      <c r="P1327" s="2"/>
      <c r="AQ1327" s="228"/>
    </row>
    <row r="1328" spans="1:43" s="1" customFormat="1" ht="15" customHeight="1" x14ac:dyDescent="0.4">
      <c r="A1328" s="7"/>
      <c r="B1328" s="7"/>
      <c r="C1328" s="7"/>
      <c r="P1328" s="2"/>
      <c r="AQ1328" s="228"/>
    </row>
    <row r="1329" spans="1:43" s="1" customFormat="1" ht="15" customHeight="1" x14ac:dyDescent="0.4">
      <c r="A1329" s="7"/>
      <c r="B1329" s="7"/>
      <c r="C1329" s="7"/>
      <c r="P1329" s="2"/>
      <c r="AQ1329" s="228"/>
    </row>
    <row r="1330" spans="1:43" s="1" customFormat="1" ht="15" customHeight="1" x14ac:dyDescent="0.4">
      <c r="A1330" s="7"/>
      <c r="B1330" s="7"/>
      <c r="C1330" s="7"/>
      <c r="P1330" s="2"/>
      <c r="AQ1330" s="228"/>
    </row>
    <row r="1331" spans="1:43" s="1" customFormat="1" ht="15" customHeight="1" x14ac:dyDescent="0.4">
      <c r="A1331" s="7"/>
      <c r="B1331" s="7"/>
      <c r="C1331" s="7"/>
      <c r="P1331" s="2"/>
      <c r="AQ1331" s="228"/>
    </row>
    <row r="1332" spans="1:43" s="1" customFormat="1" ht="15" customHeight="1" x14ac:dyDescent="0.4">
      <c r="A1332" s="7"/>
      <c r="B1332" s="7"/>
      <c r="C1332" s="7"/>
      <c r="P1332" s="2"/>
      <c r="AQ1332" s="228"/>
    </row>
    <row r="1333" spans="1:43" s="1" customFormat="1" ht="15" customHeight="1" x14ac:dyDescent="0.4">
      <c r="A1333" s="7"/>
      <c r="B1333" s="7"/>
      <c r="C1333" s="7"/>
      <c r="P1333" s="2"/>
      <c r="AQ1333" s="228"/>
    </row>
    <row r="1334" spans="1:43" s="1" customFormat="1" ht="15" customHeight="1" x14ac:dyDescent="0.4">
      <c r="A1334" s="7"/>
      <c r="B1334" s="7"/>
      <c r="C1334" s="7"/>
      <c r="P1334" s="2"/>
      <c r="AQ1334" s="228"/>
    </row>
    <row r="1335" spans="1:43" s="1" customFormat="1" ht="15" customHeight="1" x14ac:dyDescent="0.4">
      <c r="A1335" s="7"/>
      <c r="B1335" s="7"/>
      <c r="C1335" s="7"/>
      <c r="P1335" s="2"/>
      <c r="AQ1335" s="228"/>
    </row>
    <row r="1336" spans="1:43" s="1" customFormat="1" ht="15" customHeight="1" x14ac:dyDescent="0.4">
      <c r="A1336" s="7"/>
      <c r="B1336" s="7"/>
      <c r="C1336" s="7"/>
      <c r="P1336" s="2"/>
      <c r="AQ1336" s="228"/>
    </row>
    <row r="1337" spans="1:43" s="1" customFormat="1" ht="15" customHeight="1" x14ac:dyDescent="0.4">
      <c r="A1337" s="7"/>
      <c r="B1337" s="7"/>
      <c r="C1337" s="7"/>
      <c r="P1337" s="2"/>
      <c r="AQ1337" s="228"/>
    </row>
    <row r="1338" spans="1:43" s="1" customFormat="1" ht="15" customHeight="1" x14ac:dyDescent="0.4">
      <c r="A1338" s="7"/>
      <c r="B1338" s="7"/>
      <c r="C1338" s="7"/>
      <c r="P1338" s="2"/>
      <c r="AQ1338" s="228"/>
    </row>
    <row r="1339" spans="1:43" s="1" customFormat="1" ht="15" customHeight="1" x14ac:dyDescent="0.4">
      <c r="A1339" s="7"/>
      <c r="B1339" s="7"/>
      <c r="C1339" s="7"/>
      <c r="P1339" s="2"/>
      <c r="AQ1339" s="228"/>
    </row>
    <row r="1340" spans="1:43" s="1" customFormat="1" ht="15" customHeight="1" x14ac:dyDescent="0.4">
      <c r="A1340" s="7"/>
      <c r="B1340" s="7"/>
      <c r="C1340" s="7"/>
      <c r="P1340" s="2"/>
      <c r="AQ1340" s="228"/>
    </row>
    <row r="1341" spans="1:43" s="1" customFormat="1" ht="15" customHeight="1" x14ac:dyDescent="0.4">
      <c r="A1341" s="7"/>
      <c r="B1341" s="7"/>
      <c r="C1341" s="7"/>
      <c r="P1341" s="2"/>
      <c r="AQ1341" s="228"/>
    </row>
    <row r="1342" spans="1:43" s="1" customFormat="1" ht="15" customHeight="1" x14ac:dyDescent="0.4">
      <c r="A1342" s="7"/>
      <c r="B1342" s="7"/>
      <c r="C1342" s="7"/>
      <c r="P1342" s="2"/>
      <c r="AQ1342" s="228"/>
    </row>
    <row r="1343" spans="1:43" s="1" customFormat="1" ht="15" customHeight="1" x14ac:dyDescent="0.4">
      <c r="A1343" s="7"/>
      <c r="B1343" s="7"/>
      <c r="C1343" s="7"/>
      <c r="P1343" s="2"/>
      <c r="AQ1343" s="228"/>
    </row>
    <row r="1344" spans="1:43" s="1" customFormat="1" ht="15" customHeight="1" x14ac:dyDescent="0.4">
      <c r="A1344" s="7"/>
      <c r="B1344" s="7"/>
      <c r="C1344" s="7"/>
      <c r="P1344" s="2"/>
      <c r="AQ1344" s="228"/>
    </row>
    <row r="1345" spans="1:43" s="1" customFormat="1" ht="15" customHeight="1" x14ac:dyDescent="0.4">
      <c r="A1345" s="7"/>
      <c r="B1345" s="7"/>
      <c r="C1345" s="7"/>
      <c r="P1345" s="2"/>
      <c r="AQ1345" s="228"/>
    </row>
    <row r="1346" spans="1:43" s="1" customFormat="1" ht="15" customHeight="1" x14ac:dyDescent="0.4">
      <c r="A1346" s="7"/>
      <c r="B1346" s="7"/>
      <c r="C1346" s="7"/>
      <c r="P1346" s="2"/>
      <c r="AQ1346" s="228"/>
    </row>
    <row r="1347" spans="1:43" s="1" customFormat="1" ht="15" customHeight="1" x14ac:dyDescent="0.4">
      <c r="A1347" s="7"/>
      <c r="B1347" s="7"/>
      <c r="C1347" s="7"/>
      <c r="P1347" s="2"/>
      <c r="AQ1347" s="228"/>
    </row>
    <row r="1348" spans="1:43" s="1" customFormat="1" ht="15" customHeight="1" x14ac:dyDescent="0.4">
      <c r="A1348" s="7"/>
      <c r="B1348" s="7"/>
      <c r="C1348" s="7"/>
      <c r="P1348" s="2"/>
      <c r="AQ1348" s="228"/>
    </row>
    <row r="1349" spans="1:43" s="1" customFormat="1" ht="15" customHeight="1" x14ac:dyDescent="0.4">
      <c r="A1349" s="7"/>
      <c r="B1349" s="7"/>
      <c r="C1349" s="7"/>
      <c r="P1349" s="2"/>
      <c r="AQ1349" s="228"/>
    </row>
    <row r="1350" spans="1:43" s="1" customFormat="1" ht="15" customHeight="1" x14ac:dyDescent="0.4">
      <c r="A1350" s="7"/>
      <c r="B1350" s="7"/>
      <c r="C1350" s="7"/>
      <c r="P1350" s="2"/>
      <c r="AQ1350" s="228"/>
    </row>
    <row r="1351" spans="1:43" s="1" customFormat="1" ht="15" customHeight="1" x14ac:dyDescent="0.4">
      <c r="A1351" s="7"/>
      <c r="B1351" s="7"/>
      <c r="C1351" s="7"/>
      <c r="P1351" s="2"/>
      <c r="AQ1351" s="228"/>
    </row>
    <row r="1352" spans="1:43" s="1" customFormat="1" ht="15" customHeight="1" x14ac:dyDescent="0.4">
      <c r="A1352" s="7"/>
      <c r="B1352" s="7"/>
      <c r="C1352" s="7"/>
      <c r="P1352" s="2"/>
      <c r="AQ1352" s="228"/>
    </row>
    <row r="1353" spans="1:43" s="1" customFormat="1" ht="15" customHeight="1" x14ac:dyDescent="0.4">
      <c r="A1353" s="7"/>
      <c r="B1353" s="7"/>
      <c r="C1353" s="7"/>
      <c r="P1353" s="2"/>
      <c r="AQ1353" s="228"/>
    </row>
    <row r="1354" spans="1:43" s="1" customFormat="1" ht="15" customHeight="1" x14ac:dyDescent="0.4">
      <c r="A1354" s="7"/>
      <c r="B1354" s="7"/>
      <c r="C1354" s="7"/>
      <c r="P1354" s="2"/>
      <c r="AQ1354" s="228"/>
    </row>
    <row r="1355" spans="1:43" s="1" customFormat="1" ht="15" customHeight="1" x14ac:dyDescent="0.4">
      <c r="A1355" s="7"/>
      <c r="B1355" s="7"/>
      <c r="C1355" s="7"/>
      <c r="P1355" s="2"/>
      <c r="AQ1355" s="228"/>
    </row>
    <row r="1356" spans="1:43" s="1" customFormat="1" ht="15" customHeight="1" x14ac:dyDescent="0.4">
      <c r="A1356" s="7"/>
      <c r="B1356" s="7"/>
      <c r="C1356" s="7"/>
      <c r="P1356" s="2"/>
      <c r="AQ1356" s="228"/>
    </row>
    <row r="1357" spans="1:43" s="1" customFormat="1" ht="15" customHeight="1" x14ac:dyDescent="0.4">
      <c r="A1357" s="7"/>
      <c r="B1357" s="7"/>
      <c r="C1357" s="7"/>
      <c r="P1357" s="2"/>
      <c r="AQ1357" s="228"/>
    </row>
    <row r="1358" spans="1:43" s="1" customFormat="1" ht="15" customHeight="1" x14ac:dyDescent="0.4">
      <c r="A1358" s="7"/>
      <c r="B1358" s="7"/>
      <c r="C1358" s="7"/>
      <c r="P1358" s="2"/>
      <c r="AQ1358" s="228"/>
    </row>
    <row r="1359" spans="1:43" s="1" customFormat="1" ht="15" customHeight="1" x14ac:dyDescent="0.4">
      <c r="A1359" s="7"/>
      <c r="B1359" s="7"/>
      <c r="C1359" s="7"/>
      <c r="P1359" s="2"/>
      <c r="AQ1359" s="228"/>
    </row>
    <row r="1360" spans="1:43" s="1" customFormat="1" ht="15" customHeight="1" x14ac:dyDescent="0.4">
      <c r="A1360" s="7"/>
      <c r="B1360" s="7"/>
      <c r="C1360" s="7"/>
      <c r="P1360" s="2"/>
      <c r="AQ1360" s="228"/>
    </row>
    <row r="1361" spans="1:43" s="1" customFormat="1" ht="15" customHeight="1" x14ac:dyDescent="0.4">
      <c r="A1361" s="7"/>
      <c r="B1361" s="7"/>
      <c r="C1361" s="7"/>
      <c r="P1361" s="2"/>
      <c r="AQ1361" s="228"/>
    </row>
    <row r="1362" spans="1:43" s="1" customFormat="1" ht="15" customHeight="1" x14ac:dyDescent="0.4">
      <c r="A1362" s="7"/>
      <c r="B1362" s="7"/>
      <c r="C1362" s="7"/>
      <c r="P1362" s="2"/>
      <c r="AQ1362" s="228"/>
    </row>
    <row r="1363" spans="1:43" s="1" customFormat="1" ht="15" customHeight="1" x14ac:dyDescent="0.4">
      <c r="A1363" s="7"/>
      <c r="B1363" s="7"/>
      <c r="C1363" s="7"/>
      <c r="P1363" s="2"/>
      <c r="AQ1363" s="228"/>
    </row>
    <row r="1364" spans="1:43" s="1" customFormat="1" ht="15" customHeight="1" x14ac:dyDescent="0.4">
      <c r="A1364" s="7"/>
      <c r="B1364" s="7"/>
      <c r="C1364" s="7"/>
      <c r="P1364" s="2"/>
      <c r="AQ1364" s="228"/>
    </row>
    <row r="1365" spans="1:43" s="1" customFormat="1" ht="15" customHeight="1" x14ac:dyDescent="0.4">
      <c r="A1365" s="7"/>
      <c r="B1365" s="7"/>
      <c r="C1365" s="7"/>
      <c r="P1365" s="2"/>
      <c r="AQ1365" s="228"/>
    </row>
    <row r="1366" spans="1:43" s="1" customFormat="1" ht="15" customHeight="1" x14ac:dyDescent="0.4">
      <c r="A1366" s="7"/>
      <c r="B1366" s="7"/>
      <c r="C1366" s="7"/>
      <c r="P1366" s="2"/>
      <c r="AQ1366" s="228"/>
    </row>
    <row r="1367" spans="1:43" s="1" customFormat="1" ht="15" customHeight="1" x14ac:dyDescent="0.4">
      <c r="A1367" s="7"/>
      <c r="B1367" s="7"/>
      <c r="C1367" s="7"/>
      <c r="P1367" s="2"/>
      <c r="AQ1367" s="228"/>
    </row>
    <row r="1368" spans="1:43" s="1" customFormat="1" ht="15" customHeight="1" x14ac:dyDescent="0.4">
      <c r="A1368" s="7"/>
      <c r="B1368" s="7"/>
      <c r="C1368" s="7"/>
      <c r="P1368" s="2"/>
      <c r="AQ1368" s="228"/>
    </row>
    <row r="1369" spans="1:43" s="1" customFormat="1" ht="15" customHeight="1" x14ac:dyDescent="0.4">
      <c r="A1369" s="7"/>
      <c r="B1369" s="7"/>
      <c r="C1369" s="7"/>
      <c r="P1369" s="2"/>
      <c r="AQ1369" s="228"/>
    </row>
    <row r="1370" spans="1:43" s="1" customFormat="1" ht="15" customHeight="1" x14ac:dyDescent="0.4">
      <c r="A1370" s="7"/>
      <c r="B1370" s="7"/>
      <c r="C1370" s="7"/>
      <c r="P1370" s="2"/>
      <c r="AQ1370" s="228"/>
    </row>
    <row r="1371" spans="1:43" s="1" customFormat="1" ht="15" customHeight="1" x14ac:dyDescent="0.4">
      <c r="A1371" s="7"/>
      <c r="B1371" s="7"/>
      <c r="C1371" s="7"/>
      <c r="P1371" s="2"/>
      <c r="AQ1371" s="228"/>
    </row>
    <row r="1372" spans="1:43" s="1" customFormat="1" ht="15" customHeight="1" x14ac:dyDescent="0.4">
      <c r="A1372" s="7"/>
      <c r="B1372" s="7"/>
      <c r="C1372" s="7"/>
      <c r="P1372" s="2"/>
      <c r="AQ1372" s="228"/>
    </row>
    <row r="1373" spans="1:43" s="1" customFormat="1" ht="15" customHeight="1" x14ac:dyDescent="0.4">
      <c r="A1373" s="7"/>
      <c r="B1373" s="7"/>
      <c r="C1373" s="7"/>
      <c r="P1373" s="2"/>
      <c r="AQ1373" s="228"/>
    </row>
    <row r="1374" spans="1:43" s="1" customFormat="1" ht="15" customHeight="1" x14ac:dyDescent="0.4">
      <c r="A1374" s="7"/>
      <c r="B1374" s="7"/>
      <c r="C1374" s="7"/>
      <c r="P1374" s="2"/>
      <c r="AQ1374" s="228"/>
    </row>
    <row r="1375" spans="1:43" s="1" customFormat="1" ht="15" customHeight="1" x14ac:dyDescent="0.4">
      <c r="A1375" s="7"/>
      <c r="B1375" s="7"/>
      <c r="C1375" s="7"/>
      <c r="P1375" s="2"/>
      <c r="AQ1375" s="228"/>
    </row>
    <row r="1376" spans="1:43" s="1" customFormat="1" ht="15" customHeight="1" x14ac:dyDescent="0.4">
      <c r="A1376" s="7"/>
      <c r="B1376" s="7"/>
      <c r="C1376" s="7"/>
      <c r="P1376" s="2"/>
      <c r="AQ1376" s="228"/>
    </row>
    <row r="1377" spans="1:43" s="1" customFormat="1" ht="15" customHeight="1" x14ac:dyDescent="0.4">
      <c r="A1377" s="7"/>
      <c r="B1377" s="7"/>
      <c r="C1377" s="7"/>
      <c r="P1377" s="2"/>
      <c r="AQ1377" s="228"/>
    </row>
    <row r="1378" spans="1:43" s="1" customFormat="1" ht="15" customHeight="1" x14ac:dyDescent="0.4">
      <c r="A1378" s="7"/>
      <c r="B1378" s="7"/>
      <c r="C1378" s="7"/>
      <c r="P1378" s="2"/>
      <c r="AQ1378" s="228"/>
    </row>
    <row r="1379" spans="1:43" s="1" customFormat="1" ht="15" customHeight="1" x14ac:dyDescent="0.4">
      <c r="A1379" s="7"/>
      <c r="B1379" s="7"/>
      <c r="C1379" s="7"/>
      <c r="P1379" s="2"/>
      <c r="AQ1379" s="228"/>
    </row>
    <row r="1380" spans="1:43" s="1" customFormat="1" ht="15" customHeight="1" x14ac:dyDescent="0.4">
      <c r="A1380" s="7"/>
      <c r="B1380" s="7"/>
      <c r="C1380" s="7"/>
      <c r="P1380" s="2"/>
      <c r="AQ1380" s="228"/>
    </row>
    <row r="1381" spans="1:43" s="1" customFormat="1" ht="15" customHeight="1" x14ac:dyDescent="0.4">
      <c r="A1381" s="7"/>
      <c r="B1381" s="7"/>
      <c r="C1381" s="7"/>
      <c r="P1381" s="2"/>
      <c r="AQ1381" s="228"/>
    </row>
    <row r="1382" spans="1:43" s="1" customFormat="1" ht="15" customHeight="1" x14ac:dyDescent="0.4">
      <c r="A1382" s="7"/>
      <c r="B1382" s="7"/>
      <c r="C1382" s="7"/>
      <c r="P1382" s="2"/>
      <c r="AQ1382" s="228"/>
    </row>
    <row r="1383" spans="1:43" s="1" customFormat="1" ht="15" customHeight="1" x14ac:dyDescent="0.4">
      <c r="A1383" s="7"/>
      <c r="B1383" s="7"/>
      <c r="C1383" s="7"/>
      <c r="P1383" s="2"/>
      <c r="AQ1383" s="228"/>
    </row>
    <row r="1384" spans="1:43" s="1" customFormat="1" ht="15" customHeight="1" x14ac:dyDescent="0.4">
      <c r="A1384" s="7"/>
      <c r="B1384" s="7"/>
      <c r="C1384" s="7"/>
      <c r="P1384" s="2"/>
      <c r="AQ1384" s="228"/>
    </row>
    <row r="1385" spans="1:43" s="1" customFormat="1" ht="15" customHeight="1" x14ac:dyDescent="0.4">
      <c r="A1385" s="7"/>
      <c r="B1385" s="7"/>
      <c r="C1385" s="7"/>
      <c r="P1385" s="2"/>
      <c r="AQ1385" s="228"/>
    </row>
    <row r="1386" spans="1:43" s="1" customFormat="1" ht="15" customHeight="1" x14ac:dyDescent="0.4">
      <c r="A1386" s="7"/>
      <c r="B1386" s="7"/>
      <c r="C1386" s="7"/>
      <c r="P1386" s="2"/>
      <c r="AQ1386" s="228"/>
    </row>
    <row r="1387" spans="1:43" s="1" customFormat="1" ht="15" customHeight="1" x14ac:dyDescent="0.4">
      <c r="A1387" s="7"/>
      <c r="B1387" s="7"/>
      <c r="C1387" s="7"/>
      <c r="P1387" s="2"/>
      <c r="AQ1387" s="228"/>
    </row>
    <row r="1388" spans="1:43" s="1" customFormat="1" ht="15" customHeight="1" x14ac:dyDescent="0.4">
      <c r="A1388" s="7"/>
      <c r="B1388" s="7"/>
      <c r="C1388" s="7"/>
      <c r="P1388" s="2"/>
      <c r="AQ1388" s="228"/>
    </row>
    <row r="1389" spans="1:43" s="1" customFormat="1" ht="15" customHeight="1" x14ac:dyDescent="0.4">
      <c r="A1389" s="7"/>
      <c r="B1389" s="7"/>
      <c r="C1389" s="7"/>
      <c r="P1389" s="2"/>
      <c r="AQ1389" s="228"/>
    </row>
    <row r="1390" spans="1:43" s="1" customFormat="1" ht="15" customHeight="1" x14ac:dyDescent="0.4">
      <c r="A1390" s="7"/>
      <c r="B1390" s="7"/>
      <c r="C1390" s="7"/>
      <c r="P1390" s="2"/>
      <c r="AQ1390" s="228"/>
    </row>
    <row r="1391" spans="1:43" s="1" customFormat="1" ht="15" customHeight="1" x14ac:dyDescent="0.4">
      <c r="A1391" s="7"/>
      <c r="B1391" s="7"/>
      <c r="C1391" s="7"/>
      <c r="P1391" s="2"/>
      <c r="AQ1391" s="228"/>
    </row>
    <row r="1392" spans="1:43" s="1" customFormat="1" ht="15" customHeight="1" x14ac:dyDescent="0.4">
      <c r="A1392" s="7"/>
      <c r="B1392" s="7"/>
      <c r="C1392" s="7"/>
      <c r="P1392" s="2"/>
      <c r="AQ1392" s="228"/>
    </row>
    <row r="1393" spans="1:43" s="1" customFormat="1" ht="15" customHeight="1" x14ac:dyDescent="0.4">
      <c r="A1393" s="7"/>
      <c r="B1393" s="7"/>
      <c r="C1393" s="7"/>
      <c r="P1393" s="2"/>
      <c r="AQ1393" s="228"/>
    </row>
    <row r="1394" spans="1:43" s="1" customFormat="1" ht="15" customHeight="1" x14ac:dyDescent="0.4">
      <c r="A1394" s="7"/>
      <c r="B1394" s="7"/>
      <c r="C1394" s="7"/>
      <c r="P1394" s="2"/>
      <c r="AQ1394" s="228"/>
    </row>
    <row r="1395" spans="1:43" s="1" customFormat="1" ht="15" customHeight="1" x14ac:dyDescent="0.4">
      <c r="A1395" s="7"/>
      <c r="B1395" s="7"/>
      <c r="C1395" s="7"/>
      <c r="P1395" s="2"/>
      <c r="AQ1395" s="228"/>
    </row>
    <row r="1396" spans="1:43" s="1" customFormat="1" ht="15" customHeight="1" x14ac:dyDescent="0.4">
      <c r="A1396" s="7"/>
      <c r="B1396" s="7"/>
      <c r="C1396" s="7"/>
      <c r="P1396" s="2"/>
      <c r="AQ1396" s="228"/>
    </row>
    <row r="1397" spans="1:43" s="1" customFormat="1" ht="15" customHeight="1" x14ac:dyDescent="0.4">
      <c r="A1397" s="7"/>
      <c r="B1397" s="7"/>
      <c r="C1397" s="7"/>
      <c r="P1397" s="2"/>
      <c r="AQ1397" s="228"/>
    </row>
    <row r="1398" spans="1:43" s="1" customFormat="1" ht="15" customHeight="1" x14ac:dyDescent="0.4">
      <c r="A1398" s="7"/>
      <c r="B1398" s="7"/>
      <c r="C1398" s="7"/>
      <c r="P1398" s="2"/>
      <c r="AQ1398" s="228"/>
    </row>
    <row r="1399" spans="1:43" s="1" customFormat="1" ht="15" customHeight="1" x14ac:dyDescent="0.4">
      <c r="A1399" s="7"/>
      <c r="B1399" s="7"/>
      <c r="C1399" s="7"/>
      <c r="P1399" s="2"/>
      <c r="AQ1399" s="228"/>
    </row>
    <row r="1400" spans="1:43" s="1" customFormat="1" ht="15" customHeight="1" x14ac:dyDescent="0.4">
      <c r="A1400" s="7"/>
      <c r="B1400" s="7"/>
      <c r="C1400" s="7"/>
      <c r="P1400" s="2"/>
      <c r="AQ1400" s="228"/>
    </row>
    <row r="1401" spans="1:43" s="1" customFormat="1" ht="15" customHeight="1" x14ac:dyDescent="0.4">
      <c r="A1401" s="7"/>
      <c r="B1401" s="7"/>
      <c r="C1401" s="7"/>
      <c r="P1401" s="2"/>
      <c r="AQ1401" s="228"/>
    </row>
    <row r="1402" spans="1:43" s="1" customFormat="1" ht="15" customHeight="1" x14ac:dyDescent="0.4">
      <c r="A1402" s="7"/>
      <c r="B1402" s="7"/>
      <c r="C1402" s="7"/>
      <c r="P1402" s="2"/>
      <c r="AQ1402" s="228"/>
    </row>
    <row r="1403" spans="1:43" s="1" customFormat="1" ht="15" customHeight="1" x14ac:dyDescent="0.4">
      <c r="A1403" s="7"/>
      <c r="B1403" s="7"/>
      <c r="C1403" s="7"/>
      <c r="P1403" s="2"/>
      <c r="AQ1403" s="228"/>
    </row>
    <row r="1404" spans="1:43" s="1" customFormat="1" ht="15" customHeight="1" x14ac:dyDescent="0.4">
      <c r="A1404" s="7"/>
      <c r="B1404" s="7"/>
      <c r="C1404" s="7"/>
      <c r="P1404" s="2"/>
      <c r="AQ1404" s="228"/>
    </row>
    <row r="1405" spans="1:43" s="1" customFormat="1" ht="15" customHeight="1" x14ac:dyDescent="0.4">
      <c r="A1405" s="7"/>
      <c r="B1405" s="7"/>
      <c r="C1405" s="7"/>
      <c r="P1405" s="2"/>
      <c r="AQ1405" s="228"/>
    </row>
    <row r="1406" spans="1:43" s="1" customFormat="1" ht="15" customHeight="1" x14ac:dyDescent="0.4">
      <c r="A1406" s="7"/>
      <c r="B1406" s="7"/>
      <c r="C1406" s="7"/>
      <c r="P1406" s="2"/>
      <c r="AQ1406" s="228"/>
    </row>
    <row r="1407" spans="1:43" s="1" customFormat="1" ht="15" customHeight="1" x14ac:dyDescent="0.4">
      <c r="A1407" s="7"/>
      <c r="B1407" s="7"/>
      <c r="C1407" s="7"/>
      <c r="P1407" s="2"/>
      <c r="AQ1407" s="228"/>
    </row>
    <row r="1408" spans="1:43" s="1" customFormat="1" ht="15" customHeight="1" x14ac:dyDescent="0.4">
      <c r="A1408" s="7"/>
      <c r="B1408" s="7"/>
      <c r="C1408" s="7"/>
      <c r="P1408" s="2"/>
      <c r="AQ1408" s="228"/>
    </row>
    <row r="1409" spans="1:43" s="1" customFormat="1" ht="15" customHeight="1" x14ac:dyDescent="0.4">
      <c r="A1409" s="7"/>
      <c r="B1409" s="7"/>
      <c r="C1409" s="7"/>
      <c r="P1409" s="2"/>
      <c r="AQ1409" s="228"/>
    </row>
    <row r="1410" spans="1:43" s="1" customFormat="1" ht="15" customHeight="1" x14ac:dyDescent="0.4">
      <c r="A1410" s="7"/>
      <c r="B1410" s="7"/>
      <c r="C1410" s="7"/>
      <c r="P1410" s="2"/>
      <c r="AQ1410" s="228"/>
    </row>
    <row r="1411" spans="1:43" s="1" customFormat="1" ht="15" customHeight="1" x14ac:dyDescent="0.4">
      <c r="A1411" s="7"/>
      <c r="B1411" s="7"/>
      <c r="C1411" s="7"/>
      <c r="P1411" s="2"/>
      <c r="AQ1411" s="228"/>
    </row>
    <row r="1412" spans="1:43" s="1" customFormat="1" ht="15" customHeight="1" x14ac:dyDescent="0.4">
      <c r="A1412" s="7"/>
      <c r="B1412" s="7"/>
      <c r="C1412" s="7"/>
      <c r="P1412" s="2"/>
      <c r="AQ1412" s="228"/>
    </row>
    <row r="1413" spans="1:43" s="1" customFormat="1" ht="15" customHeight="1" x14ac:dyDescent="0.4">
      <c r="A1413" s="7"/>
      <c r="B1413" s="7"/>
      <c r="C1413" s="7"/>
      <c r="P1413" s="2"/>
      <c r="AQ1413" s="228"/>
    </row>
    <row r="1414" spans="1:43" s="1" customFormat="1" ht="15" customHeight="1" x14ac:dyDescent="0.4">
      <c r="A1414" s="7"/>
      <c r="B1414" s="7"/>
      <c r="C1414" s="7"/>
      <c r="P1414" s="2"/>
      <c r="AQ1414" s="228"/>
    </row>
    <row r="1415" spans="1:43" s="1" customFormat="1" ht="15" customHeight="1" x14ac:dyDescent="0.4">
      <c r="A1415" s="7"/>
      <c r="B1415" s="7"/>
      <c r="C1415" s="7"/>
      <c r="P1415" s="2"/>
      <c r="AQ1415" s="228"/>
    </row>
    <row r="1416" spans="1:43" s="1" customFormat="1" ht="15" customHeight="1" x14ac:dyDescent="0.4">
      <c r="A1416" s="7"/>
      <c r="B1416" s="7"/>
      <c r="C1416" s="7"/>
      <c r="P1416" s="2"/>
      <c r="AQ1416" s="228"/>
    </row>
    <row r="1417" spans="1:43" s="1" customFormat="1" ht="15" customHeight="1" x14ac:dyDescent="0.4">
      <c r="A1417" s="7"/>
      <c r="B1417" s="7"/>
      <c r="C1417" s="7"/>
      <c r="P1417" s="2"/>
      <c r="AQ1417" s="228"/>
    </row>
    <row r="1418" spans="1:43" s="1" customFormat="1" ht="15" customHeight="1" x14ac:dyDescent="0.4">
      <c r="A1418" s="7"/>
      <c r="B1418" s="7"/>
      <c r="C1418" s="7"/>
      <c r="P1418" s="2"/>
      <c r="AQ1418" s="228"/>
    </row>
    <row r="1419" spans="1:43" s="1" customFormat="1" ht="15" customHeight="1" x14ac:dyDescent="0.4">
      <c r="A1419" s="7"/>
      <c r="B1419" s="7"/>
      <c r="C1419" s="7"/>
      <c r="P1419" s="2"/>
      <c r="AQ1419" s="228"/>
    </row>
    <row r="1420" spans="1:43" s="1" customFormat="1" ht="15" customHeight="1" x14ac:dyDescent="0.4">
      <c r="A1420" s="7"/>
      <c r="B1420" s="7"/>
      <c r="C1420" s="7"/>
      <c r="P1420" s="2"/>
      <c r="AQ1420" s="228"/>
    </row>
    <row r="1421" spans="1:43" s="1" customFormat="1" ht="15" customHeight="1" x14ac:dyDescent="0.4">
      <c r="A1421" s="7"/>
      <c r="B1421" s="7"/>
      <c r="C1421" s="7"/>
      <c r="P1421" s="2"/>
      <c r="AQ1421" s="228"/>
    </row>
    <row r="1422" spans="1:43" s="1" customFormat="1" ht="15" customHeight="1" x14ac:dyDescent="0.4">
      <c r="A1422" s="7"/>
      <c r="B1422" s="7"/>
      <c r="C1422" s="7"/>
      <c r="P1422" s="2"/>
      <c r="AQ1422" s="228"/>
    </row>
    <row r="1423" spans="1:43" s="1" customFormat="1" ht="15" customHeight="1" x14ac:dyDescent="0.4">
      <c r="A1423" s="7"/>
      <c r="B1423" s="7"/>
      <c r="C1423" s="7"/>
      <c r="P1423" s="2"/>
      <c r="AQ1423" s="228"/>
    </row>
    <row r="1424" spans="1:43" s="1" customFormat="1" ht="15" customHeight="1" x14ac:dyDescent="0.4">
      <c r="A1424" s="7"/>
      <c r="B1424" s="7"/>
      <c r="C1424" s="7"/>
      <c r="P1424" s="2"/>
      <c r="AQ1424" s="228"/>
    </row>
    <row r="1425" spans="1:43" s="1" customFormat="1" ht="15" customHeight="1" x14ac:dyDescent="0.4">
      <c r="A1425" s="7"/>
      <c r="B1425" s="7"/>
      <c r="C1425" s="7"/>
      <c r="P1425" s="2"/>
      <c r="AQ1425" s="228"/>
    </row>
    <row r="1426" spans="1:43" s="1" customFormat="1" ht="15" customHeight="1" x14ac:dyDescent="0.4">
      <c r="A1426" s="7"/>
      <c r="B1426" s="7"/>
      <c r="C1426" s="7"/>
      <c r="P1426" s="2"/>
      <c r="AQ1426" s="228"/>
    </row>
    <row r="1427" spans="1:43" s="1" customFormat="1" ht="15" customHeight="1" x14ac:dyDescent="0.4">
      <c r="A1427" s="7"/>
      <c r="B1427" s="7"/>
      <c r="C1427" s="7"/>
      <c r="P1427" s="2"/>
      <c r="AQ1427" s="228"/>
    </row>
    <row r="1428" spans="1:43" s="1" customFormat="1" ht="15" customHeight="1" x14ac:dyDescent="0.4">
      <c r="A1428" s="7"/>
      <c r="B1428" s="7"/>
      <c r="C1428" s="7"/>
      <c r="P1428" s="2"/>
      <c r="AQ1428" s="228"/>
    </row>
    <row r="1429" spans="1:43" s="1" customFormat="1" ht="15" customHeight="1" x14ac:dyDescent="0.4">
      <c r="A1429" s="7"/>
      <c r="B1429" s="7"/>
      <c r="C1429" s="7"/>
      <c r="P1429" s="2"/>
      <c r="AQ1429" s="228"/>
    </row>
    <row r="1430" spans="1:43" s="1" customFormat="1" ht="15" customHeight="1" x14ac:dyDescent="0.4">
      <c r="A1430" s="7"/>
      <c r="B1430" s="7"/>
      <c r="C1430" s="7"/>
      <c r="P1430" s="2"/>
      <c r="AQ1430" s="228"/>
    </row>
    <row r="1431" spans="1:43" s="1" customFormat="1" ht="15" customHeight="1" x14ac:dyDescent="0.4">
      <c r="A1431" s="7"/>
      <c r="B1431" s="7"/>
      <c r="C1431" s="7"/>
      <c r="P1431" s="2"/>
      <c r="AQ1431" s="228"/>
    </row>
    <row r="1432" spans="1:43" s="1" customFormat="1" ht="15" customHeight="1" x14ac:dyDescent="0.4">
      <c r="A1432" s="7"/>
      <c r="B1432" s="7"/>
      <c r="C1432" s="7"/>
      <c r="P1432" s="2"/>
      <c r="AQ1432" s="228"/>
    </row>
    <row r="1433" spans="1:43" s="1" customFormat="1" ht="15" customHeight="1" x14ac:dyDescent="0.4">
      <c r="A1433" s="7"/>
      <c r="B1433" s="7"/>
      <c r="C1433" s="7"/>
      <c r="P1433" s="2"/>
      <c r="AQ1433" s="228"/>
    </row>
    <row r="1434" spans="1:43" s="1" customFormat="1" ht="15" customHeight="1" x14ac:dyDescent="0.4">
      <c r="A1434" s="7"/>
      <c r="B1434" s="7"/>
      <c r="C1434" s="7"/>
      <c r="P1434" s="2"/>
      <c r="AQ1434" s="228"/>
    </row>
    <row r="1435" spans="1:43" s="1" customFormat="1" ht="15" customHeight="1" x14ac:dyDescent="0.4">
      <c r="A1435" s="7"/>
      <c r="B1435" s="7"/>
      <c r="C1435" s="7"/>
      <c r="P1435" s="2"/>
      <c r="AQ1435" s="228"/>
    </row>
    <row r="1436" spans="1:43" s="1" customFormat="1" ht="15" customHeight="1" x14ac:dyDescent="0.4">
      <c r="A1436" s="7"/>
      <c r="B1436" s="7"/>
      <c r="C1436" s="7"/>
      <c r="P1436" s="2"/>
      <c r="AQ1436" s="228"/>
    </row>
    <row r="1437" spans="1:43" s="1" customFormat="1" ht="15" customHeight="1" x14ac:dyDescent="0.4">
      <c r="A1437" s="7"/>
      <c r="B1437" s="7"/>
      <c r="C1437" s="7"/>
      <c r="P1437" s="2"/>
      <c r="AQ1437" s="228"/>
    </row>
    <row r="1438" spans="1:43" s="1" customFormat="1" ht="15" customHeight="1" x14ac:dyDescent="0.4">
      <c r="A1438" s="7"/>
      <c r="B1438" s="7"/>
      <c r="C1438" s="7"/>
      <c r="P1438" s="2"/>
      <c r="AQ1438" s="228"/>
    </row>
    <row r="1439" spans="1:43" s="1" customFormat="1" ht="15" customHeight="1" x14ac:dyDescent="0.4">
      <c r="A1439" s="7"/>
      <c r="B1439" s="7"/>
      <c r="C1439" s="7"/>
      <c r="P1439" s="2"/>
      <c r="AQ1439" s="228"/>
    </row>
    <row r="1440" spans="1:43" s="1" customFormat="1" ht="15" customHeight="1" x14ac:dyDescent="0.4">
      <c r="A1440" s="7"/>
      <c r="B1440" s="7"/>
      <c r="C1440" s="7"/>
      <c r="P1440" s="2"/>
      <c r="AQ1440" s="228"/>
    </row>
    <row r="1441" spans="1:43" s="1" customFormat="1" ht="15" customHeight="1" x14ac:dyDescent="0.4">
      <c r="A1441" s="7"/>
      <c r="B1441" s="7"/>
      <c r="C1441" s="7"/>
      <c r="P1441" s="2"/>
      <c r="AQ1441" s="228"/>
    </row>
    <row r="1442" spans="1:43" s="1" customFormat="1" ht="15" customHeight="1" x14ac:dyDescent="0.4">
      <c r="A1442" s="7"/>
      <c r="B1442" s="7"/>
      <c r="C1442" s="7"/>
      <c r="P1442" s="2"/>
      <c r="AQ1442" s="228"/>
    </row>
    <row r="1443" spans="1:43" s="1" customFormat="1" ht="15" customHeight="1" x14ac:dyDescent="0.4">
      <c r="A1443" s="7"/>
      <c r="B1443" s="7"/>
      <c r="C1443" s="7"/>
      <c r="P1443" s="2"/>
      <c r="AQ1443" s="228"/>
    </row>
    <row r="1444" spans="1:43" s="1" customFormat="1" ht="15" customHeight="1" x14ac:dyDescent="0.4">
      <c r="A1444" s="7"/>
      <c r="B1444" s="7"/>
      <c r="C1444" s="7"/>
      <c r="P1444" s="2"/>
      <c r="AQ1444" s="228"/>
    </row>
    <row r="1445" spans="1:43" s="1" customFormat="1" ht="15" customHeight="1" x14ac:dyDescent="0.4">
      <c r="A1445" s="7"/>
      <c r="B1445" s="7"/>
      <c r="C1445" s="7"/>
      <c r="P1445" s="2"/>
      <c r="AQ1445" s="228"/>
    </row>
    <row r="1446" spans="1:43" s="1" customFormat="1" ht="15" customHeight="1" x14ac:dyDescent="0.4">
      <c r="A1446" s="7"/>
      <c r="B1446" s="7"/>
      <c r="C1446" s="7"/>
      <c r="P1446" s="2"/>
      <c r="AQ1446" s="228"/>
    </row>
    <row r="1447" spans="1:43" s="1" customFormat="1" ht="15" customHeight="1" x14ac:dyDescent="0.4">
      <c r="A1447" s="7"/>
      <c r="B1447" s="7"/>
      <c r="C1447" s="7"/>
      <c r="P1447" s="2"/>
      <c r="AQ1447" s="228"/>
    </row>
    <row r="1448" spans="1:43" s="1" customFormat="1" ht="15" customHeight="1" x14ac:dyDescent="0.4">
      <c r="A1448" s="7"/>
      <c r="B1448" s="7"/>
      <c r="C1448" s="7"/>
      <c r="P1448" s="2"/>
      <c r="AQ1448" s="228"/>
    </row>
    <row r="1449" spans="1:43" s="1" customFormat="1" ht="15" customHeight="1" x14ac:dyDescent="0.4">
      <c r="A1449" s="7"/>
      <c r="B1449" s="7"/>
      <c r="C1449" s="7"/>
      <c r="P1449" s="2"/>
      <c r="AQ1449" s="228"/>
    </row>
    <row r="1450" spans="1:43" s="1" customFormat="1" ht="15" customHeight="1" x14ac:dyDescent="0.4">
      <c r="A1450" s="7"/>
      <c r="B1450" s="7"/>
      <c r="C1450" s="7"/>
      <c r="P1450" s="2"/>
      <c r="AQ1450" s="228"/>
    </row>
    <row r="1451" spans="1:43" s="1" customFormat="1" ht="15" customHeight="1" x14ac:dyDescent="0.4">
      <c r="A1451" s="7"/>
      <c r="B1451" s="7"/>
      <c r="C1451" s="7"/>
      <c r="P1451" s="2"/>
      <c r="AQ1451" s="228"/>
    </row>
    <row r="1452" spans="1:43" s="1" customFormat="1" ht="15" customHeight="1" x14ac:dyDescent="0.4">
      <c r="A1452" s="7"/>
      <c r="B1452" s="7"/>
      <c r="C1452" s="7"/>
      <c r="P1452" s="2"/>
      <c r="AQ1452" s="228"/>
    </row>
    <row r="1453" spans="1:43" s="1" customFormat="1" ht="15" customHeight="1" x14ac:dyDescent="0.4">
      <c r="A1453" s="7"/>
      <c r="B1453" s="7"/>
      <c r="C1453" s="7"/>
      <c r="P1453" s="2"/>
      <c r="AQ1453" s="228"/>
    </row>
    <row r="1454" spans="1:43" s="1" customFormat="1" ht="15" customHeight="1" x14ac:dyDescent="0.4">
      <c r="A1454" s="7"/>
      <c r="B1454" s="7"/>
      <c r="C1454" s="7"/>
      <c r="P1454" s="2"/>
      <c r="AQ1454" s="228"/>
    </row>
    <row r="1455" spans="1:43" s="1" customFormat="1" ht="15" customHeight="1" x14ac:dyDescent="0.4">
      <c r="A1455" s="7"/>
      <c r="B1455" s="7"/>
      <c r="C1455" s="7"/>
      <c r="P1455" s="2"/>
      <c r="AQ1455" s="228"/>
    </row>
    <row r="1456" spans="1:43" s="1" customFormat="1" ht="15" customHeight="1" x14ac:dyDescent="0.4">
      <c r="A1456" s="7"/>
      <c r="B1456" s="7"/>
      <c r="C1456" s="7"/>
      <c r="P1456" s="2"/>
      <c r="AQ1456" s="228"/>
    </row>
    <row r="1457" spans="1:43" s="1" customFormat="1" ht="15" customHeight="1" x14ac:dyDescent="0.4">
      <c r="A1457" s="7"/>
      <c r="B1457" s="7"/>
      <c r="C1457" s="7"/>
      <c r="P1457" s="2"/>
      <c r="AQ1457" s="228"/>
    </row>
    <row r="1458" spans="1:43" s="1" customFormat="1" ht="15" customHeight="1" x14ac:dyDescent="0.4">
      <c r="A1458" s="7"/>
      <c r="B1458" s="7"/>
      <c r="C1458" s="7"/>
      <c r="P1458" s="2"/>
      <c r="AQ1458" s="228"/>
    </row>
    <row r="1459" spans="1:43" s="1" customFormat="1" ht="15" customHeight="1" x14ac:dyDescent="0.4">
      <c r="A1459" s="7"/>
      <c r="B1459" s="7"/>
      <c r="C1459" s="7"/>
      <c r="P1459" s="2"/>
      <c r="AQ1459" s="228"/>
    </row>
    <row r="1460" spans="1:43" s="1" customFormat="1" ht="15" customHeight="1" x14ac:dyDescent="0.4">
      <c r="A1460" s="7"/>
      <c r="B1460" s="7"/>
      <c r="C1460" s="7"/>
      <c r="P1460" s="2"/>
      <c r="AQ1460" s="228"/>
    </row>
    <row r="1461" spans="1:43" s="1" customFormat="1" ht="15" customHeight="1" x14ac:dyDescent="0.4">
      <c r="A1461" s="7"/>
      <c r="B1461" s="7"/>
      <c r="C1461" s="7"/>
      <c r="P1461" s="2"/>
      <c r="AQ1461" s="228"/>
    </row>
    <row r="1462" spans="1:43" s="1" customFormat="1" ht="15" customHeight="1" x14ac:dyDescent="0.4">
      <c r="A1462" s="7"/>
      <c r="B1462" s="7"/>
      <c r="C1462" s="7"/>
      <c r="P1462" s="2"/>
      <c r="AQ1462" s="228"/>
    </row>
    <row r="1463" spans="1:43" s="1" customFormat="1" ht="15" customHeight="1" x14ac:dyDescent="0.4">
      <c r="A1463" s="7"/>
      <c r="B1463" s="7"/>
      <c r="C1463" s="7"/>
      <c r="P1463" s="2"/>
      <c r="AQ1463" s="228"/>
    </row>
    <row r="1464" spans="1:43" s="1" customFormat="1" ht="15" customHeight="1" x14ac:dyDescent="0.4">
      <c r="A1464" s="7"/>
      <c r="B1464" s="7"/>
      <c r="C1464" s="7"/>
      <c r="P1464" s="2"/>
      <c r="AQ1464" s="228"/>
    </row>
    <row r="1465" spans="1:43" s="1" customFormat="1" ht="15" customHeight="1" x14ac:dyDescent="0.4">
      <c r="A1465" s="7"/>
      <c r="B1465" s="7"/>
      <c r="C1465" s="7"/>
      <c r="P1465" s="2"/>
      <c r="AQ1465" s="228"/>
    </row>
    <row r="1466" spans="1:43" s="1" customFormat="1" ht="15" customHeight="1" x14ac:dyDescent="0.4">
      <c r="A1466" s="7"/>
      <c r="B1466" s="7"/>
      <c r="C1466" s="7"/>
      <c r="P1466" s="2"/>
      <c r="AQ1466" s="228"/>
    </row>
    <row r="1467" spans="1:43" s="1" customFormat="1" ht="15" customHeight="1" x14ac:dyDescent="0.4">
      <c r="A1467" s="7"/>
      <c r="B1467" s="7"/>
      <c r="C1467" s="7"/>
      <c r="P1467" s="2"/>
      <c r="AQ1467" s="228"/>
    </row>
    <row r="1468" spans="1:43" s="1" customFormat="1" ht="15" customHeight="1" x14ac:dyDescent="0.4">
      <c r="A1468" s="7"/>
      <c r="B1468" s="7"/>
      <c r="C1468" s="7"/>
      <c r="P1468" s="2"/>
      <c r="AQ1468" s="228"/>
    </row>
    <row r="1469" spans="1:43" s="1" customFormat="1" ht="15" customHeight="1" x14ac:dyDescent="0.4">
      <c r="A1469" s="7"/>
      <c r="B1469" s="7"/>
      <c r="C1469" s="7"/>
      <c r="P1469" s="2"/>
      <c r="AQ1469" s="228"/>
    </row>
    <row r="1470" spans="1:43" s="1" customFormat="1" ht="15" customHeight="1" x14ac:dyDescent="0.4">
      <c r="A1470" s="7"/>
      <c r="B1470" s="7"/>
      <c r="C1470" s="7"/>
      <c r="P1470" s="2"/>
      <c r="AQ1470" s="228"/>
    </row>
    <row r="1471" spans="1:43" s="1" customFormat="1" ht="15" customHeight="1" x14ac:dyDescent="0.4">
      <c r="A1471" s="7"/>
      <c r="B1471" s="7"/>
      <c r="C1471" s="7"/>
      <c r="P1471" s="2"/>
      <c r="AQ1471" s="228"/>
    </row>
    <row r="1472" spans="1:43" s="1" customFormat="1" ht="15" customHeight="1" x14ac:dyDescent="0.4">
      <c r="A1472" s="7"/>
      <c r="B1472" s="7"/>
      <c r="C1472" s="7"/>
      <c r="P1472" s="2"/>
      <c r="AQ1472" s="228"/>
    </row>
    <row r="1473" spans="1:43" s="1" customFormat="1" ht="15" customHeight="1" x14ac:dyDescent="0.4">
      <c r="A1473" s="7"/>
      <c r="B1473" s="7"/>
      <c r="C1473" s="7"/>
      <c r="P1473" s="2"/>
      <c r="AQ1473" s="228"/>
    </row>
    <row r="1474" spans="1:43" s="1" customFormat="1" ht="15" customHeight="1" x14ac:dyDescent="0.4">
      <c r="A1474" s="7"/>
      <c r="B1474" s="7"/>
      <c r="C1474" s="7"/>
      <c r="P1474" s="2"/>
      <c r="AQ1474" s="228"/>
    </row>
    <row r="1475" spans="1:43" s="1" customFormat="1" ht="15" customHeight="1" x14ac:dyDescent="0.4">
      <c r="A1475" s="7"/>
      <c r="B1475" s="7"/>
      <c r="C1475" s="7"/>
      <c r="P1475" s="2"/>
      <c r="AQ1475" s="228"/>
    </row>
    <row r="1476" spans="1:43" s="1" customFormat="1" ht="15" customHeight="1" x14ac:dyDescent="0.4">
      <c r="A1476" s="7"/>
      <c r="B1476" s="7"/>
      <c r="C1476" s="7"/>
      <c r="P1476" s="2"/>
      <c r="AQ1476" s="228"/>
    </row>
    <row r="1477" spans="1:43" s="1" customFormat="1" ht="15" customHeight="1" x14ac:dyDescent="0.4">
      <c r="A1477" s="7"/>
      <c r="B1477" s="7"/>
      <c r="C1477" s="7"/>
      <c r="P1477" s="2"/>
      <c r="AQ1477" s="228"/>
    </row>
    <row r="1478" spans="1:43" s="1" customFormat="1" ht="15" customHeight="1" x14ac:dyDescent="0.4">
      <c r="A1478" s="7"/>
      <c r="B1478" s="7"/>
      <c r="C1478" s="7"/>
      <c r="P1478" s="2"/>
      <c r="AQ1478" s="228"/>
    </row>
    <row r="1479" spans="1:43" s="1" customFormat="1" ht="15" customHeight="1" x14ac:dyDescent="0.4">
      <c r="A1479" s="7"/>
      <c r="B1479" s="7"/>
      <c r="C1479" s="7"/>
      <c r="P1479" s="2"/>
      <c r="AQ1479" s="228"/>
    </row>
    <row r="1480" spans="1:43" s="1" customFormat="1" ht="15" customHeight="1" x14ac:dyDescent="0.4">
      <c r="A1480" s="7"/>
      <c r="B1480" s="7"/>
      <c r="C1480" s="7"/>
      <c r="P1480" s="2"/>
      <c r="AQ1480" s="228"/>
    </row>
    <row r="1481" spans="1:43" s="1" customFormat="1" ht="15" customHeight="1" x14ac:dyDescent="0.4">
      <c r="A1481" s="7"/>
      <c r="B1481" s="7"/>
      <c r="C1481" s="7"/>
      <c r="P1481" s="2"/>
      <c r="AQ1481" s="228"/>
    </row>
    <row r="1482" spans="1:43" s="1" customFormat="1" ht="15" customHeight="1" x14ac:dyDescent="0.4">
      <c r="A1482" s="7"/>
      <c r="B1482" s="7"/>
      <c r="C1482" s="7"/>
      <c r="P1482" s="2"/>
      <c r="AQ1482" s="228"/>
    </row>
    <row r="1483" spans="1:43" s="1" customFormat="1" ht="15" customHeight="1" x14ac:dyDescent="0.4">
      <c r="A1483" s="7"/>
      <c r="B1483" s="7"/>
      <c r="C1483" s="7"/>
      <c r="P1483" s="2"/>
      <c r="AQ1483" s="228"/>
    </row>
    <row r="1484" spans="1:43" s="1" customFormat="1" ht="15" customHeight="1" x14ac:dyDescent="0.4">
      <c r="A1484" s="7"/>
      <c r="B1484" s="7"/>
      <c r="C1484" s="7"/>
      <c r="P1484" s="2"/>
      <c r="AQ1484" s="228"/>
    </row>
    <row r="1485" spans="1:43" s="1" customFormat="1" ht="15" customHeight="1" x14ac:dyDescent="0.4">
      <c r="A1485" s="7"/>
      <c r="B1485" s="7"/>
      <c r="C1485" s="7"/>
      <c r="P1485" s="2"/>
      <c r="AQ1485" s="228"/>
    </row>
    <row r="1486" spans="1:43" s="1" customFormat="1" ht="15" customHeight="1" x14ac:dyDescent="0.4">
      <c r="A1486" s="7"/>
      <c r="B1486" s="7"/>
      <c r="C1486" s="7"/>
      <c r="P1486" s="2"/>
      <c r="AQ1486" s="228"/>
    </row>
    <row r="1487" spans="1:43" s="1" customFormat="1" ht="15" customHeight="1" x14ac:dyDescent="0.4">
      <c r="A1487" s="7"/>
      <c r="B1487" s="7"/>
      <c r="C1487" s="7"/>
      <c r="P1487" s="2"/>
      <c r="AQ1487" s="228"/>
    </row>
    <row r="1488" spans="1:43" s="1" customFormat="1" ht="15" customHeight="1" x14ac:dyDescent="0.4">
      <c r="A1488" s="7"/>
      <c r="B1488" s="7"/>
      <c r="C1488" s="7"/>
      <c r="P1488" s="2"/>
      <c r="AQ1488" s="228"/>
    </row>
    <row r="1489" spans="1:43" s="1" customFormat="1" ht="15" customHeight="1" x14ac:dyDescent="0.4">
      <c r="A1489" s="7"/>
      <c r="B1489" s="7"/>
      <c r="C1489" s="7"/>
      <c r="P1489" s="2"/>
      <c r="AQ1489" s="228"/>
    </row>
    <row r="1490" spans="1:43" s="1" customFormat="1" ht="15" customHeight="1" x14ac:dyDescent="0.4">
      <c r="A1490" s="7"/>
      <c r="B1490" s="7"/>
      <c r="C1490" s="7"/>
      <c r="P1490" s="2"/>
      <c r="AQ1490" s="228"/>
    </row>
    <row r="1491" spans="1:43" s="1" customFormat="1" ht="15" customHeight="1" x14ac:dyDescent="0.4">
      <c r="A1491" s="7"/>
      <c r="B1491" s="7"/>
      <c r="C1491" s="7"/>
      <c r="P1491" s="2"/>
      <c r="AQ1491" s="228"/>
    </row>
    <row r="1492" spans="1:43" s="1" customFormat="1" ht="15" customHeight="1" x14ac:dyDescent="0.4">
      <c r="A1492" s="7"/>
      <c r="B1492" s="7"/>
      <c r="C1492" s="7"/>
      <c r="P1492" s="2"/>
      <c r="AQ1492" s="228"/>
    </row>
    <row r="1493" spans="1:43" s="1" customFormat="1" ht="15" customHeight="1" x14ac:dyDescent="0.4">
      <c r="A1493" s="7"/>
      <c r="B1493" s="7"/>
      <c r="C1493" s="7"/>
      <c r="P1493" s="2"/>
      <c r="AQ1493" s="228"/>
    </row>
    <row r="1494" spans="1:43" s="1" customFormat="1" ht="15" customHeight="1" x14ac:dyDescent="0.4">
      <c r="A1494" s="7"/>
      <c r="B1494" s="7"/>
      <c r="C1494" s="7"/>
      <c r="P1494" s="2"/>
      <c r="AQ1494" s="228"/>
    </row>
    <row r="1495" spans="1:43" s="1" customFormat="1" ht="15" customHeight="1" x14ac:dyDescent="0.4">
      <c r="A1495" s="7"/>
      <c r="B1495" s="7"/>
      <c r="C1495" s="7"/>
      <c r="P1495" s="2"/>
      <c r="AQ1495" s="228"/>
    </row>
    <row r="1496" spans="1:43" s="1" customFormat="1" ht="15" customHeight="1" x14ac:dyDescent="0.4">
      <c r="A1496" s="7"/>
      <c r="B1496" s="7"/>
      <c r="C1496" s="7"/>
      <c r="P1496" s="2"/>
      <c r="AQ1496" s="228"/>
    </row>
    <row r="1497" spans="1:43" s="1" customFormat="1" ht="15" customHeight="1" x14ac:dyDescent="0.4">
      <c r="A1497" s="7"/>
      <c r="B1497" s="7"/>
      <c r="C1497" s="7"/>
      <c r="P1497" s="2"/>
      <c r="AQ1497" s="228"/>
    </row>
    <row r="1498" spans="1:43" s="1" customFormat="1" ht="15" customHeight="1" x14ac:dyDescent="0.4">
      <c r="A1498" s="7"/>
      <c r="B1498" s="7"/>
      <c r="C1498" s="7"/>
      <c r="P1498" s="2"/>
      <c r="AQ1498" s="228"/>
    </row>
    <row r="1499" spans="1:43" s="1" customFormat="1" ht="15" customHeight="1" x14ac:dyDescent="0.4">
      <c r="A1499" s="7"/>
      <c r="B1499" s="7"/>
      <c r="C1499" s="7"/>
      <c r="P1499" s="2"/>
      <c r="AQ1499" s="228"/>
    </row>
    <row r="1500" spans="1:43" s="1" customFormat="1" ht="15" customHeight="1" x14ac:dyDescent="0.4">
      <c r="A1500" s="7"/>
      <c r="B1500" s="7"/>
      <c r="C1500" s="7"/>
      <c r="P1500" s="2"/>
      <c r="AQ1500" s="228"/>
    </row>
    <row r="1501" spans="1:43" s="1" customFormat="1" ht="15" customHeight="1" x14ac:dyDescent="0.4">
      <c r="A1501" s="7"/>
      <c r="B1501" s="7"/>
      <c r="C1501" s="7"/>
      <c r="P1501" s="2"/>
      <c r="AQ1501" s="228"/>
    </row>
    <row r="1502" spans="1:43" s="1" customFormat="1" ht="15" customHeight="1" x14ac:dyDescent="0.4">
      <c r="A1502" s="7"/>
      <c r="B1502" s="7"/>
      <c r="C1502" s="7"/>
      <c r="P1502" s="2"/>
      <c r="AQ1502" s="228"/>
    </row>
    <row r="1503" spans="1:43" s="1" customFormat="1" ht="15" customHeight="1" x14ac:dyDescent="0.4">
      <c r="A1503" s="7"/>
      <c r="B1503" s="7"/>
      <c r="C1503" s="7"/>
      <c r="P1503" s="2"/>
      <c r="AQ1503" s="228"/>
    </row>
    <row r="1504" spans="1:43" s="1" customFormat="1" ht="15" customHeight="1" x14ac:dyDescent="0.4">
      <c r="A1504" s="7"/>
      <c r="B1504" s="7"/>
      <c r="C1504" s="7"/>
      <c r="P1504" s="2"/>
      <c r="AQ1504" s="228"/>
    </row>
    <row r="1505" spans="1:43" s="1" customFormat="1" ht="15" customHeight="1" x14ac:dyDescent="0.4">
      <c r="A1505" s="7"/>
      <c r="B1505" s="7"/>
      <c r="C1505" s="7"/>
      <c r="P1505" s="2"/>
      <c r="AQ1505" s="228"/>
    </row>
    <row r="1506" spans="1:43" s="1" customFormat="1" ht="15" customHeight="1" x14ac:dyDescent="0.4">
      <c r="A1506" s="7"/>
      <c r="B1506" s="7"/>
      <c r="C1506" s="7"/>
      <c r="P1506" s="2"/>
      <c r="AQ1506" s="228"/>
    </row>
    <row r="1507" spans="1:43" s="1" customFormat="1" ht="15" customHeight="1" x14ac:dyDescent="0.4">
      <c r="A1507" s="7"/>
      <c r="B1507" s="7"/>
      <c r="C1507" s="7"/>
      <c r="P1507" s="2"/>
      <c r="AQ1507" s="228"/>
    </row>
    <row r="1508" spans="1:43" s="1" customFormat="1" ht="15" customHeight="1" x14ac:dyDescent="0.4">
      <c r="A1508" s="7"/>
      <c r="B1508" s="7"/>
      <c r="C1508" s="7"/>
      <c r="P1508" s="2"/>
      <c r="AQ1508" s="228"/>
    </row>
    <row r="1509" spans="1:43" s="1" customFormat="1" ht="15" customHeight="1" x14ac:dyDescent="0.4">
      <c r="A1509" s="7"/>
      <c r="B1509" s="7"/>
      <c r="C1509" s="7"/>
      <c r="P1509" s="2"/>
      <c r="AQ1509" s="228"/>
    </row>
    <row r="1510" spans="1:43" s="1" customFormat="1" ht="15" customHeight="1" x14ac:dyDescent="0.4">
      <c r="A1510" s="7"/>
      <c r="B1510" s="7"/>
      <c r="C1510" s="7"/>
      <c r="P1510" s="2"/>
      <c r="AQ1510" s="228"/>
    </row>
    <row r="1511" spans="1:43" s="1" customFormat="1" ht="15" customHeight="1" x14ac:dyDescent="0.4">
      <c r="A1511" s="7"/>
      <c r="B1511" s="7"/>
      <c r="C1511" s="7"/>
      <c r="P1511" s="2"/>
      <c r="AQ1511" s="228"/>
    </row>
    <row r="1512" spans="1:43" s="1" customFormat="1" ht="15" customHeight="1" x14ac:dyDescent="0.4">
      <c r="A1512" s="7"/>
      <c r="B1512" s="7"/>
      <c r="C1512" s="7"/>
      <c r="P1512" s="2"/>
      <c r="AQ1512" s="228"/>
    </row>
    <row r="1513" spans="1:43" s="1" customFormat="1" ht="15" customHeight="1" x14ac:dyDescent="0.4">
      <c r="A1513" s="7"/>
      <c r="B1513" s="7"/>
      <c r="C1513" s="7"/>
      <c r="P1513" s="2"/>
      <c r="AQ1513" s="228"/>
    </row>
    <row r="1514" spans="1:43" s="1" customFormat="1" ht="15" customHeight="1" x14ac:dyDescent="0.4">
      <c r="A1514" s="7"/>
      <c r="B1514" s="7"/>
      <c r="C1514" s="7"/>
      <c r="P1514" s="2"/>
      <c r="AQ1514" s="228"/>
    </row>
    <row r="1515" spans="1:43" s="1" customFormat="1" ht="15" customHeight="1" x14ac:dyDescent="0.4">
      <c r="A1515" s="7"/>
      <c r="B1515" s="7"/>
      <c r="C1515" s="7"/>
      <c r="P1515" s="2"/>
      <c r="AQ1515" s="228"/>
    </row>
    <row r="1516" spans="1:43" s="1" customFormat="1" ht="15" customHeight="1" x14ac:dyDescent="0.4">
      <c r="A1516" s="7"/>
      <c r="B1516" s="7"/>
      <c r="C1516" s="7"/>
      <c r="P1516" s="2"/>
      <c r="AQ1516" s="228"/>
    </row>
    <row r="1517" spans="1:43" s="1" customFormat="1" ht="15" customHeight="1" x14ac:dyDescent="0.4">
      <c r="A1517" s="7"/>
      <c r="B1517" s="7"/>
      <c r="C1517" s="7"/>
      <c r="P1517" s="2"/>
      <c r="AQ1517" s="228"/>
    </row>
    <row r="1518" spans="1:43" s="1" customFormat="1" ht="15" customHeight="1" x14ac:dyDescent="0.4">
      <c r="A1518" s="7"/>
      <c r="B1518" s="7"/>
      <c r="C1518" s="7"/>
      <c r="P1518" s="2"/>
      <c r="AQ1518" s="228"/>
    </row>
    <row r="1519" spans="1:43" s="1" customFormat="1" ht="15" customHeight="1" x14ac:dyDescent="0.4">
      <c r="A1519" s="7"/>
      <c r="B1519" s="7"/>
      <c r="C1519" s="7"/>
      <c r="P1519" s="2"/>
      <c r="AQ1519" s="228"/>
    </row>
    <row r="1520" spans="1:43" s="1" customFormat="1" ht="15" customHeight="1" x14ac:dyDescent="0.4">
      <c r="A1520" s="7"/>
      <c r="B1520" s="7"/>
      <c r="C1520" s="7"/>
      <c r="P1520" s="2"/>
      <c r="AQ1520" s="228"/>
    </row>
    <row r="1521" spans="1:43" s="1" customFormat="1" ht="15" customHeight="1" x14ac:dyDescent="0.4">
      <c r="A1521" s="7"/>
      <c r="B1521" s="7"/>
      <c r="C1521" s="7"/>
      <c r="P1521" s="2"/>
      <c r="AQ1521" s="228"/>
    </row>
    <row r="1522" spans="1:43" s="1" customFormat="1" ht="15" customHeight="1" x14ac:dyDescent="0.4">
      <c r="A1522" s="7"/>
      <c r="B1522" s="7"/>
      <c r="C1522" s="7"/>
      <c r="P1522" s="2"/>
      <c r="AQ1522" s="228"/>
    </row>
    <row r="1523" spans="1:43" s="1" customFormat="1" ht="15" customHeight="1" x14ac:dyDescent="0.4">
      <c r="A1523" s="7"/>
      <c r="B1523" s="7"/>
      <c r="C1523" s="7"/>
      <c r="P1523" s="2"/>
      <c r="AQ1523" s="228"/>
    </row>
    <row r="1524" spans="1:43" s="1" customFormat="1" ht="15" customHeight="1" x14ac:dyDescent="0.4">
      <c r="A1524" s="7"/>
      <c r="B1524" s="7"/>
      <c r="C1524" s="7"/>
      <c r="P1524" s="2"/>
      <c r="AQ1524" s="228"/>
    </row>
    <row r="1525" spans="1:43" s="1" customFormat="1" ht="15" customHeight="1" x14ac:dyDescent="0.4">
      <c r="A1525" s="7"/>
      <c r="B1525" s="7"/>
      <c r="C1525" s="7"/>
      <c r="P1525" s="2"/>
      <c r="AQ1525" s="228"/>
    </row>
    <row r="1526" spans="1:43" s="1" customFormat="1" ht="15" customHeight="1" x14ac:dyDescent="0.4">
      <c r="A1526" s="7"/>
      <c r="B1526" s="7"/>
      <c r="C1526" s="7"/>
      <c r="P1526" s="2"/>
      <c r="AQ1526" s="228"/>
    </row>
    <row r="1527" spans="1:43" s="1" customFormat="1" ht="15" customHeight="1" x14ac:dyDescent="0.4">
      <c r="A1527" s="7"/>
      <c r="B1527" s="7"/>
      <c r="C1527" s="7"/>
      <c r="P1527" s="2"/>
      <c r="AQ1527" s="228"/>
    </row>
    <row r="1528" spans="1:43" s="1" customFormat="1" ht="15" customHeight="1" x14ac:dyDescent="0.4">
      <c r="A1528" s="7"/>
      <c r="B1528" s="7"/>
      <c r="C1528" s="7"/>
      <c r="P1528" s="2"/>
      <c r="AQ1528" s="228"/>
    </row>
    <row r="1529" spans="1:43" s="1" customFormat="1" ht="15" customHeight="1" x14ac:dyDescent="0.4">
      <c r="A1529" s="7"/>
      <c r="B1529" s="7"/>
      <c r="C1529" s="7"/>
      <c r="P1529" s="2"/>
      <c r="AQ1529" s="228"/>
    </row>
    <row r="1530" spans="1:43" s="1" customFormat="1" ht="15" customHeight="1" x14ac:dyDescent="0.4">
      <c r="A1530" s="7"/>
      <c r="B1530" s="7"/>
      <c r="C1530" s="7"/>
      <c r="P1530" s="2"/>
      <c r="AQ1530" s="228"/>
    </row>
    <row r="1531" spans="1:43" s="1" customFormat="1" ht="15" customHeight="1" x14ac:dyDescent="0.4">
      <c r="A1531" s="7"/>
      <c r="B1531" s="7"/>
      <c r="C1531" s="7"/>
      <c r="P1531" s="2"/>
      <c r="AQ1531" s="228"/>
    </row>
    <row r="1532" spans="1:43" s="1" customFormat="1" ht="15" customHeight="1" x14ac:dyDescent="0.4">
      <c r="A1532" s="7"/>
      <c r="B1532" s="7"/>
      <c r="C1532" s="7"/>
      <c r="P1532" s="2"/>
      <c r="AQ1532" s="228"/>
    </row>
    <row r="1533" spans="1:43" s="1" customFormat="1" ht="15" customHeight="1" x14ac:dyDescent="0.4">
      <c r="A1533" s="7"/>
      <c r="B1533" s="7"/>
      <c r="C1533" s="7"/>
      <c r="P1533" s="2"/>
      <c r="AQ1533" s="228"/>
    </row>
    <row r="1534" spans="1:43" s="1" customFormat="1" ht="15" customHeight="1" x14ac:dyDescent="0.4">
      <c r="A1534" s="7"/>
      <c r="B1534" s="7"/>
      <c r="C1534" s="7"/>
      <c r="P1534" s="2"/>
      <c r="AQ1534" s="228"/>
    </row>
    <row r="1535" spans="1:43" s="1" customFormat="1" ht="15" customHeight="1" x14ac:dyDescent="0.4">
      <c r="A1535" s="7"/>
      <c r="B1535" s="7"/>
      <c r="C1535" s="7"/>
      <c r="P1535" s="2"/>
      <c r="AQ1535" s="228"/>
    </row>
    <row r="1536" spans="1:43" s="1" customFormat="1" ht="15" customHeight="1" x14ac:dyDescent="0.4">
      <c r="A1536" s="7"/>
      <c r="B1536" s="7"/>
      <c r="C1536" s="7"/>
      <c r="P1536" s="2"/>
      <c r="AQ1536" s="228"/>
    </row>
    <row r="1537" spans="1:43" s="1" customFormat="1" ht="15" customHeight="1" x14ac:dyDescent="0.4">
      <c r="A1537" s="7"/>
      <c r="B1537" s="7"/>
      <c r="C1537" s="7"/>
      <c r="P1537" s="2"/>
      <c r="AQ1537" s="228"/>
    </row>
    <row r="1538" spans="1:43" s="1" customFormat="1" ht="15" customHeight="1" x14ac:dyDescent="0.4">
      <c r="A1538" s="7"/>
      <c r="B1538" s="7"/>
      <c r="C1538" s="7"/>
      <c r="P1538" s="2"/>
      <c r="AQ1538" s="228"/>
    </row>
    <row r="1539" spans="1:43" s="1" customFormat="1" ht="15" customHeight="1" x14ac:dyDescent="0.4">
      <c r="A1539" s="7"/>
      <c r="B1539" s="7"/>
      <c r="C1539" s="7"/>
      <c r="P1539" s="2"/>
      <c r="AQ1539" s="228"/>
    </row>
    <row r="1540" spans="1:43" s="1" customFormat="1" ht="15" customHeight="1" x14ac:dyDescent="0.4">
      <c r="A1540" s="7"/>
      <c r="B1540" s="7"/>
      <c r="C1540" s="7"/>
      <c r="P1540" s="2"/>
      <c r="AQ1540" s="228"/>
    </row>
    <row r="1541" spans="1:43" s="1" customFormat="1" ht="15" customHeight="1" x14ac:dyDescent="0.4">
      <c r="A1541" s="7"/>
      <c r="B1541" s="7"/>
      <c r="C1541" s="7"/>
      <c r="P1541" s="2"/>
      <c r="AQ1541" s="228"/>
    </row>
    <row r="1542" spans="1:43" s="1" customFormat="1" ht="15" customHeight="1" x14ac:dyDescent="0.4">
      <c r="A1542" s="7"/>
      <c r="B1542" s="7"/>
      <c r="C1542" s="7"/>
      <c r="P1542" s="2"/>
      <c r="AQ1542" s="228"/>
    </row>
    <row r="1543" spans="1:43" s="1" customFormat="1" ht="15" customHeight="1" x14ac:dyDescent="0.4">
      <c r="A1543" s="7"/>
      <c r="B1543" s="7"/>
      <c r="C1543" s="7"/>
      <c r="P1543" s="2"/>
      <c r="AQ1543" s="228"/>
    </row>
    <row r="1544" spans="1:43" s="1" customFormat="1" ht="15" customHeight="1" x14ac:dyDescent="0.4">
      <c r="A1544" s="7"/>
      <c r="B1544" s="7"/>
      <c r="C1544" s="7"/>
      <c r="P1544" s="2"/>
      <c r="AQ1544" s="228"/>
    </row>
    <row r="1545" spans="1:43" s="1" customFormat="1" ht="15" customHeight="1" x14ac:dyDescent="0.4">
      <c r="A1545" s="7"/>
      <c r="B1545" s="7"/>
      <c r="C1545" s="7"/>
      <c r="P1545" s="2"/>
      <c r="AQ1545" s="228"/>
    </row>
    <row r="1546" spans="1:43" s="1" customFormat="1" ht="15" customHeight="1" x14ac:dyDescent="0.4">
      <c r="A1546" s="7"/>
      <c r="B1546" s="7"/>
      <c r="C1546" s="7"/>
      <c r="P1546" s="2"/>
      <c r="AQ1546" s="228"/>
    </row>
    <row r="1547" spans="1:43" s="1" customFormat="1" ht="15" customHeight="1" x14ac:dyDescent="0.4">
      <c r="A1547" s="7"/>
      <c r="B1547" s="7"/>
      <c r="C1547" s="7"/>
      <c r="P1547" s="2"/>
      <c r="AQ1547" s="228"/>
    </row>
    <row r="1548" spans="1:43" s="1" customFormat="1" ht="15" customHeight="1" x14ac:dyDescent="0.4">
      <c r="A1548" s="7"/>
      <c r="B1548" s="7"/>
      <c r="C1548" s="7"/>
      <c r="P1548" s="2"/>
      <c r="AQ1548" s="228"/>
    </row>
    <row r="1549" spans="1:43" s="1" customFormat="1" ht="15" customHeight="1" x14ac:dyDescent="0.4">
      <c r="A1549" s="7"/>
      <c r="B1549" s="7"/>
      <c r="C1549" s="7"/>
      <c r="P1549" s="2"/>
      <c r="AQ1549" s="228"/>
    </row>
    <row r="1550" spans="1:43" s="1" customFormat="1" ht="15" customHeight="1" x14ac:dyDescent="0.4">
      <c r="A1550" s="7"/>
      <c r="B1550" s="7"/>
      <c r="C1550" s="7"/>
      <c r="P1550" s="2"/>
      <c r="AQ1550" s="228"/>
    </row>
    <row r="1551" spans="1:43" s="1" customFormat="1" ht="15" customHeight="1" x14ac:dyDescent="0.4">
      <c r="A1551" s="7"/>
      <c r="B1551" s="7"/>
      <c r="C1551" s="7"/>
      <c r="P1551" s="2"/>
      <c r="AQ1551" s="228"/>
    </row>
    <row r="1552" spans="1:43" s="1" customFormat="1" ht="15" customHeight="1" x14ac:dyDescent="0.4">
      <c r="A1552" s="7"/>
      <c r="B1552" s="7"/>
      <c r="C1552" s="7"/>
      <c r="P1552" s="2"/>
      <c r="AQ1552" s="228"/>
    </row>
    <row r="1553" spans="1:43" s="1" customFormat="1" ht="15" customHeight="1" x14ac:dyDescent="0.4">
      <c r="A1553" s="7"/>
      <c r="B1553" s="7"/>
      <c r="C1553" s="7"/>
      <c r="P1553" s="2"/>
      <c r="AQ1553" s="228"/>
    </row>
    <row r="1554" spans="1:43" s="1" customFormat="1" ht="15" customHeight="1" x14ac:dyDescent="0.4">
      <c r="A1554" s="7"/>
      <c r="B1554" s="7"/>
      <c r="C1554" s="7"/>
      <c r="P1554" s="2"/>
      <c r="AQ1554" s="228"/>
    </row>
    <row r="1555" spans="1:43" s="1" customFormat="1" ht="15" customHeight="1" x14ac:dyDescent="0.4">
      <c r="A1555" s="7"/>
      <c r="B1555" s="7"/>
      <c r="C1555" s="7"/>
      <c r="P1555" s="2"/>
      <c r="AQ1555" s="228"/>
    </row>
    <row r="1556" spans="1:43" s="1" customFormat="1" ht="15" customHeight="1" x14ac:dyDescent="0.4">
      <c r="A1556" s="7"/>
      <c r="B1556" s="7"/>
      <c r="C1556" s="7"/>
      <c r="P1556" s="2"/>
      <c r="AQ1556" s="228"/>
    </row>
    <row r="1557" spans="1:43" s="1" customFormat="1" ht="15" customHeight="1" x14ac:dyDescent="0.4">
      <c r="A1557" s="7"/>
      <c r="B1557" s="7"/>
      <c r="C1557" s="7"/>
      <c r="P1557" s="2"/>
      <c r="AQ1557" s="228"/>
    </row>
    <row r="1558" spans="1:43" s="1" customFormat="1" ht="15" customHeight="1" x14ac:dyDescent="0.4">
      <c r="A1558" s="7"/>
      <c r="B1558" s="7"/>
      <c r="C1558" s="7"/>
      <c r="P1558" s="2"/>
      <c r="AQ1558" s="228"/>
    </row>
    <row r="1559" spans="1:43" s="1" customFormat="1" ht="15" customHeight="1" x14ac:dyDescent="0.4">
      <c r="A1559" s="7"/>
      <c r="B1559" s="7"/>
      <c r="C1559" s="7"/>
      <c r="P1559" s="2"/>
      <c r="AQ1559" s="228"/>
    </row>
    <row r="1560" spans="1:43" s="1" customFormat="1" ht="15" customHeight="1" x14ac:dyDescent="0.4">
      <c r="A1560" s="7"/>
      <c r="B1560" s="7"/>
      <c r="C1560" s="7"/>
      <c r="P1560" s="2"/>
      <c r="AQ1560" s="228"/>
    </row>
    <row r="1561" spans="1:43" s="1" customFormat="1" ht="15" customHeight="1" x14ac:dyDescent="0.4">
      <c r="A1561" s="7"/>
      <c r="B1561" s="7"/>
      <c r="C1561" s="7"/>
      <c r="P1561" s="2"/>
      <c r="AQ1561" s="228"/>
    </row>
    <row r="1562" spans="1:43" s="1" customFormat="1" ht="15" customHeight="1" x14ac:dyDescent="0.4">
      <c r="A1562" s="7"/>
      <c r="B1562" s="7"/>
      <c r="C1562" s="7"/>
      <c r="P1562" s="2"/>
      <c r="AQ1562" s="228"/>
    </row>
    <row r="1563" spans="1:43" s="1" customFormat="1" ht="15" customHeight="1" x14ac:dyDescent="0.4">
      <c r="A1563" s="7"/>
      <c r="B1563" s="7"/>
      <c r="C1563" s="7"/>
      <c r="P1563" s="2"/>
      <c r="AQ1563" s="228"/>
    </row>
    <row r="1564" spans="1:43" s="1" customFormat="1" ht="15" customHeight="1" x14ac:dyDescent="0.4">
      <c r="A1564" s="7"/>
      <c r="B1564" s="7"/>
      <c r="C1564" s="7"/>
      <c r="P1564" s="2"/>
      <c r="AQ1564" s="228"/>
    </row>
    <row r="1565" spans="1:43" s="1" customFormat="1" ht="15" customHeight="1" x14ac:dyDescent="0.4">
      <c r="A1565" s="7"/>
      <c r="B1565" s="7"/>
      <c r="C1565" s="7"/>
      <c r="P1565" s="2"/>
      <c r="AQ1565" s="228"/>
    </row>
    <row r="1566" spans="1:43" s="1" customFormat="1" ht="15" customHeight="1" x14ac:dyDescent="0.4">
      <c r="A1566" s="7"/>
      <c r="B1566" s="7"/>
      <c r="C1566" s="7"/>
      <c r="P1566" s="2"/>
      <c r="AQ1566" s="228"/>
    </row>
    <row r="1567" spans="1:43" s="1" customFormat="1" ht="15" customHeight="1" x14ac:dyDescent="0.4">
      <c r="A1567" s="7"/>
      <c r="B1567" s="7"/>
      <c r="C1567" s="7"/>
      <c r="P1567" s="2"/>
      <c r="AQ1567" s="228"/>
    </row>
    <row r="1568" spans="1:43" s="1" customFormat="1" ht="15" customHeight="1" x14ac:dyDescent="0.4">
      <c r="A1568" s="7"/>
      <c r="B1568" s="7"/>
      <c r="C1568" s="7"/>
      <c r="P1568" s="2"/>
      <c r="AQ1568" s="228"/>
    </row>
    <row r="1569" spans="1:43" s="1" customFormat="1" ht="15" customHeight="1" x14ac:dyDescent="0.4">
      <c r="A1569" s="7"/>
      <c r="B1569" s="7"/>
      <c r="C1569" s="7"/>
      <c r="P1569" s="2"/>
      <c r="AQ1569" s="228"/>
    </row>
    <row r="1570" spans="1:43" s="1" customFormat="1" ht="15" customHeight="1" x14ac:dyDescent="0.4">
      <c r="A1570" s="7"/>
      <c r="B1570" s="7"/>
      <c r="C1570" s="7"/>
      <c r="P1570" s="2"/>
      <c r="AQ1570" s="228"/>
    </row>
    <row r="1571" spans="1:43" s="1" customFormat="1" ht="15" customHeight="1" x14ac:dyDescent="0.4">
      <c r="A1571" s="7"/>
      <c r="B1571" s="7"/>
      <c r="C1571" s="7"/>
      <c r="P1571" s="2"/>
      <c r="AQ1571" s="228"/>
    </row>
    <row r="1572" spans="1:43" s="1" customFormat="1" ht="15" customHeight="1" x14ac:dyDescent="0.4">
      <c r="A1572" s="7"/>
      <c r="B1572" s="7"/>
      <c r="C1572" s="7"/>
      <c r="P1572" s="2"/>
      <c r="AQ1572" s="228"/>
    </row>
    <row r="1573" spans="1:43" s="1" customFormat="1" ht="15" customHeight="1" x14ac:dyDescent="0.4">
      <c r="A1573" s="7"/>
      <c r="B1573" s="7"/>
      <c r="C1573" s="7"/>
      <c r="P1573" s="2"/>
      <c r="AQ1573" s="228"/>
    </row>
    <row r="1574" spans="1:43" s="1" customFormat="1" ht="15" customHeight="1" x14ac:dyDescent="0.4">
      <c r="A1574" s="7"/>
      <c r="B1574" s="7"/>
      <c r="C1574" s="7"/>
      <c r="P1574" s="2"/>
      <c r="AQ1574" s="228"/>
    </row>
    <row r="1575" spans="1:43" s="1" customFormat="1" ht="15" customHeight="1" x14ac:dyDescent="0.4">
      <c r="A1575" s="7"/>
      <c r="B1575" s="7"/>
      <c r="C1575" s="7"/>
      <c r="P1575" s="2"/>
      <c r="AQ1575" s="228"/>
    </row>
    <row r="1576" spans="1:43" s="1" customFormat="1" ht="15" customHeight="1" x14ac:dyDescent="0.4">
      <c r="A1576" s="7"/>
      <c r="B1576" s="7"/>
      <c r="C1576" s="7"/>
      <c r="P1576" s="2"/>
      <c r="AQ1576" s="228"/>
    </row>
    <row r="1577" spans="1:43" s="1" customFormat="1" ht="15" customHeight="1" x14ac:dyDescent="0.4">
      <c r="A1577" s="7"/>
      <c r="B1577" s="7"/>
      <c r="C1577" s="7"/>
      <c r="P1577" s="2"/>
      <c r="AQ1577" s="228"/>
    </row>
    <row r="1578" spans="1:43" s="1" customFormat="1" ht="15" customHeight="1" x14ac:dyDescent="0.4">
      <c r="A1578" s="7"/>
      <c r="B1578" s="7"/>
      <c r="C1578" s="7"/>
      <c r="P1578" s="2"/>
      <c r="AQ1578" s="228"/>
    </row>
    <row r="1579" spans="1:43" s="1" customFormat="1" ht="15" customHeight="1" x14ac:dyDescent="0.4">
      <c r="A1579" s="7"/>
      <c r="B1579" s="7"/>
      <c r="C1579" s="7"/>
      <c r="P1579" s="2"/>
      <c r="AQ1579" s="228"/>
    </row>
    <row r="1580" spans="1:43" s="1" customFormat="1" ht="15" customHeight="1" x14ac:dyDescent="0.4">
      <c r="A1580" s="7"/>
      <c r="B1580" s="7"/>
      <c r="C1580" s="7"/>
      <c r="P1580" s="2"/>
      <c r="AQ1580" s="228"/>
    </row>
    <row r="1581" spans="1:43" s="1" customFormat="1" ht="15" customHeight="1" x14ac:dyDescent="0.4">
      <c r="A1581" s="7"/>
      <c r="B1581" s="7"/>
      <c r="C1581" s="7"/>
      <c r="P1581" s="2"/>
      <c r="AQ1581" s="228"/>
    </row>
    <row r="1582" spans="1:43" s="1" customFormat="1" ht="15" customHeight="1" x14ac:dyDescent="0.4">
      <c r="A1582" s="7"/>
      <c r="B1582" s="7"/>
      <c r="C1582" s="7"/>
      <c r="P1582" s="2"/>
      <c r="AQ1582" s="228"/>
    </row>
    <row r="1583" spans="1:43" s="1" customFormat="1" ht="15" customHeight="1" x14ac:dyDescent="0.4">
      <c r="A1583" s="7"/>
      <c r="B1583" s="7"/>
      <c r="C1583" s="7"/>
      <c r="P1583" s="2"/>
      <c r="AQ1583" s="228"/>
    </row>
    <row r="1584" spans="1:43" s="1" customFormat="1" ht="15" customHeight="1" x14ac:dyDescent="0.4">
      <c r="A1584" s="7"/>
      <c r="B1584" s="7"/>
      <c r="C1584" s="7"/>
      <c r="P1584" s="2"/>
      <c r="AQ1584" s="228"/>
    </row>
    <row r="1585" spans="1:43" s="1" customFormat="1" ht="15" customHeight="1" x14ac:dyDescent="0.4">
      <c r="A1585" s="7"/>
      <c r="B1585" s="7"/>
      <c r="C1585" s="7"/>
      <c r="P1585" s="2"/>
      <c r="AQ1585" s="228"/>
    </row>
    <row r="1586" spans="1:43" s="1" customFormat="1" ht="15" customHeight="1" x14ac:dyDescent="0.4">
      <c r="A1586" s="7"/>
      <c r="B1586" s="7"/>
      <c r="C1586" s="7"/>
      <c r="P1586" s="2"/>
      <c r="AQ1586" s="228"/>
    </row>
    <row r="1587" spans="1:43" s="1" customFormat="1" ht="15" customHeight="1" x14ac:dyDescent="0.4">
      <c r="A1587" s="7"/>
      <c r="B1587" s="7"/>
      <c r="C1587" s="7"/>
      <c r="P1587" s="2"/>
      <c r="AQ1587" s="228"/>
    </row>
    <row r="1588" spans="1:43" s="1" customFormat="1" ht="15" customHeight="1" x14ac:dyDescent="0.4">
      <c r="A1588" s="7"/>
      <c r="B1588" s="7"/>
      <c r="C1588" s="7"/>
      <c r="P1588" s="2"/>
      <c r="AQ1588" s="228"/>
    </row>
    <row r="1589" spans="1:43" s="1" customFormat="1" ht="15" customHeight="1" x14ac:dyDescent="0.4">
      <c r="A1589" s="7"/>
      <c r="B1589" s="7"/>
      <c r="C1589" s="7"/>
      <c r="P1589" s="2"/>
      <c r="AQ1589" s="228"/>
    </row>
    <row r="1590" spans="1:43" s="1" customFormat="1" ht="15" customHeight="1" x14ac:dyDescent="0.4">
      <c r="A1590" s="7"/>
      <c r="B1590" s="7"/>
      <c r="C1590" s="7"/>
      <c r="P1590" s="2"/>
      <c r="AQ1590" s="228"/>
    </row>
    <row r="1591" spans="1:43" s="1" customFormat="1" ht="15" customHeight="1" x14ac:dyDescent="0.4">
      <c r="A1591" s="7"/>
      <c r="B1591" s="7"/>
      <c r="C1591" s="7"/>
      <c r="P1591" s="2"/>
      <c r="AQ1591" s="228"/>
    </row>
    <row r="1592" spans="1:43" s="1" customFormat="1" ht="15" customHeight="1" x14ac:dyDescent="0.4">
      <c r="A1592" s="7"/>
      <c r="B1592" s="7"/>
      <c r="C1592" s="7"/>
      <c r="P1592" s="2"/>
      <c r="AQ1592" s="228"/>
    </row>
    <row r="1593" spans="1:43" s="1" customFormat="1" ht="15" customHeight="1" x14ac:dyDescent="0.4">
      <c r="A1593" s="7"/>
      <c r="B1593" s="7"/>
      <c r="C1593" s="7"/>
      <c r="P1593" s="2"/>
      <c r="AQ1593" s="228"/>
    </row>
    <row r="1594" spans="1:43" s="1" customFormat="1" ht="15" customHeight="1" x14ac:dyDescent="0.4">
      <c r="A1594" s="7"/>
      <c r="B1594" s="7"/>
      <c r="C1594" s="7"/>
      <c r="P1594" s="2"/>
      <c r="AQ1594" s="228"/>
    </row>
    <row r="1595" spans="1:43" s="1" customFormat="1" ht="15" customHeight="1" x14ac:dyDescent="0.4">
      <c r="A1595" s="7"/>
      <c r="B1595" s="7"/>
      <c r="C1595" s="7"/>
      <c r="P1595" s="2"/>
      <c r="AQ1595" s="228"/>
    </row>
    <row r="1596" spans="1:43" s="1" customFormat="1" ht="15" customHeight="1" x14ac:dyDescent="0.4">
      <c r="A1596" s="7"/>
      <c r="B1596" s="7"/>
      <c r="C1596" s="7"/>
      <c r="P1596" s="2"/>
      <c r="AQ1596" s="228"/>
    </row>
    <row r="1597" spans="1:43" s="1" customFormat="1" ht="15" customHeight="1" x14ac:dyDescent="0.4">
      <c r="A1597" s="7"/>
      <c r="B1597" s="7"/>
      <c r="C1597" s="7"/>
      <c r="P1597" s="2"/>
      <c r="AQ1597" s="228"/>
    </row>
    <row r="1598" spans="1:43" s="1" customFormat="1" ht="15" customHeight="1" x14ac:dyDescent="0.4">
      <c r="A1598" s="7"/>
      <c r="B1598" s="7"/>
      <c r="C1598" s="7"/>
      <c r="P1598" s="2"/>
      <c r="AQ1598" s="228"/>
    </row>
    <row r="1599" spans="1:43" s="1" customFormat="1" ht="15" customHeight="1" x14ac:dyDescent="0.4">
      <c r="A1599" s="7"/>
      <c r="B1599" s="7"/>
      <c r="C1599" s="7"/>
      <c r="P1599" s="2"/>
      <c r="AQ1599" s="228"/>
    </row>
    <row r="1600" spans="1:43" s="1" customFormat="1" ht="15" customHeight="1" x14ac:dyDescent="0.4">
      <c r="A1600" s="7"/>
      <c r="B1600" s="7"/>
      <c r="C1600" s="7"/>
      <c r="P1600" s="2"/>
      <c r="AQ1600" s="228"/>
    </row>
    <row r="1601" spans="1:43" s="1" customFormat="1" ht="15" customHeight="1" x14ac:dyDescent="0.4">
      <c r="A1601" s="7"/>
      <c r="B1601" s="7"/>
      <c r="C1601" s="7"/>
      <c r="P1601" s="2"/>
      <c r="AQ1601" s="228"/>
    </row>
    <row r="1602" spans="1:43" s="1" customFormat="1" ht="15" customHeight="1" x14ac:dyDescent="0.4">
      <c r="A1602" s="7"/>
      <c r="B1602" s="7"/>
      <c r="C1602" s="7"/>
      <c r="P1602" s="2"/>
      <c r="AQ1602" s="228"/>
    </row>
    <row r="1603" spans="1:43" s="1" customFormat="1" ht="15" customHeight="1" x14ac:dyDescent="0.4">
      <c r="A1603" s="7"/>
      <c r="B1603" s="7"/>
      <c r="C1603" s="7"/>
      <c r="P1603" s="2"/>
      <c r="AQ1603" s="228"/>
    </row>
    <row r="1604" spans="1:43" s="1" customFormat="1" ht="15" customHeight="1" x14ac:dyDescent="0.4">
      <c r="A1604" s="7"/>
      <c r="B1604" s="7"/>
      <c r="C1604" s="7"/>
      <c r="P1604" s="2"/>
      <c r="AQ1604" s="228"/>
    </row>
    <row r="1605" spans="1:43" s="1" customFormat="1" ht="15" customHeight="1" x14ac:dyDescent="0.4">
      <c r="A1605" s="7"/>
      <c r="B1605" s="7"/>
      <c r="C1605" s="7"/>
      <c r="P1605" s="2"/>
      <c r="AQ1605" s="228"/>
    </row>
    <row r="1606" spans="1:43" s="1" customFormat="1" ht="15" customHeight="1" x14ac:dyDescent="0.4">
      <c r="A1606" s="7"/>
      <c r="B1606" s="7"/>
      <c r="C1606" s="7"/>
      <c r="P1606" s="2"/>
      <c r="AQ1606" s="228"/>
    </row>
    <row r="1607" spans="1:43" s="1" customFormat="1" ht="15" customHeight="1" x14ac:dyDescent="0.4">
      <c r="A1607" s="7"/>
      <c r="B1607" s="7"/>
      <c r="C1607" s="7"/>
      <c r="P1607" s="2"/>
      <c r="AQ1607" s="228"/>
    </row>
    <row r="1608" spans="1:43" s="1" customFormat="1" ht="15" customHeight="1" x14ac:dyDescent="0.4">
      <c r="A1608" s="7"/>
      <c r="B1608" s="7"/>
      <c r="C1608" s="7"/>
      <c r="P1608" s="2"/>
      <c r="AQ1608" s="228"/>
    </row>
    <row r="1609" spans="1:43" s="1" customFormat="1" ht="15" customHeight="1" x14ac:dyDescent="0.4">
      <c r="A1609" s="7"/>
      <c r="B1609" s="7"/>
      <c r="C1609" s="7"/>
      <c r="P1609" s="2"/>
      <c r="AQ1609" s="228"/>
    </row>
    <row r="1610" spans="1:43" s="1" customFormat="1" ht="15" customHeight="1" x14ac:dyDescent="0.4">
      <c r="A1610" s="7"/>
      <c r="B1610" s="7"/>
      <c r="C1610" s="7"/>
      <c r="P1610" s="2"/>
      <c r="AQ1610" s="228"/>
    </row>
    <row r="1611" spans="1:43" s="1" customFormat="1" ht="15" customHeight="1" x14ac:dyDescent="0.4">
      <c r="A1611" s="7"/>
      <c r="B1611" s="7"/>
      <c r="C1611" s="7"/>
      <c r="P1611" s="2"/>
      <c r="AQ1611" s="228"/>
    </row>
    <row r="1612" spans="1:43" s="1" customFormat="1" ht="15" customHeight="1" x14ac:dyDescent="0.4">
      <c r="A1612" s="7"/>
      <c r="B1612" s="7"/>
      <c r="C1612" s="7"/>
      <c r="P1612" s="2"/>
      <c r="AQ1612" s="228"/>
    </row>
    <row r="1613" spans="1:43" s="1" customFormat="1" ht="15" customHeight="1" x14ac:dyDescent="0.4">
      <c r="A1613" s="7"/>
      <c r="B1613" s="7"/>
      <c r="C1613" s="7"/>
      <c r="P1613" s="2"/>
      <c r="AQ1613" s="228"/>
    </row>
    <row r="1614" spans="1:43" s="1" customFormat="1" ht="15" customHeight="1" x14ac:dyDescent="0.4">
      <c r="A1614" s="7"/>
      <c r="B1614" s="7"/>
      <c r="C1614" s="7"/>
      <c r="P1614" s="2"/>
      <c r="AQ1614" s="228"/>
    </row>
    <row r="1615" spans="1:43" s="1" customFormat="1" ht="15" customHeight="1" x14ac:dyDescent="0.4">
      <c r="A1615" s="7"/>
      <c r="B1615" s="7"/>
      <c r="C1615" s="7"/>
      <c r="P1615" s="2"/>
      <c r="AQ1615" s="228"/>
    </row>
    <row r="1616" spans="1:43" s="1" customFormat="1" ht="15" customHeight="1" x14ac:dyDescent="0.4">
      <c r="A1616" s="7"/>
      <c r="B1616" s="7"/>
      <c r="C1616" s="7"/>
      <c r="P1616" s="2"/>
      <c r="AQ1616" s="228"/>
    </row>
    <row r="1617" spans="1:43" s="1" customFormat="1" ht="15" customHeight="1" x14ac:dyDescent="0.4">
      <c r="A1617" s="7"/>
      <c r="B1617" s="7"/>
      <c r="C1617" s="7"/>
      <c r="P1617" s="2"/>
      <c r="AQ1617" s="228"/>
    </row>
    <row r="1618" spans="1:43" s="1" customFormat="1" ht="15" customHeight="1" x14ac:dyDescent="0.4">
      <c r="A1618" s="7"/>
      <c r="B1618" s="7"/>
      <c r="C1618" s="7"/>
      <c r="P1618" s="2"/>
      <c r="AQ1618" s="228"/>
    </row>
    <row r="1619" spans="1:43" s="1" customFormat="1" ht="15" customHeight="1" x14ac:dyDescent="0.4">
      <c r="A1619" s="7"/>
      <c r="B1619" s="7"/>
      <c r="C1619" s="7"/>
      <c r="P1619" s="2"/>
      <c r="AQ1619" s="228"/>
    </row>
    <row r="1620" spans="1:43" s="1" customFormat="1" ht="15" customHeight="1" x14ac:dyDescent="0.4">
      <c r="A1620" s="7"/>
      <c r="B1620" s="7"/>
      <c r="C1620" s="7"/>
      <c r="P1620" s="2"/>
      <c r="AQ1620" s="228"/>
    </row>
    <row r="1621" spans="1:43" s="1" customFormat="1" ht="15" customHeight="1" x14ac:dyDescent="0.4">
      <c r="A1621" s="7"/>
      <c r="B1621" s="7"/>
      <c r="C1621" s="7"/>
      <c r="P1621" s="2"/>
      <c r="AQ1621" s="228"/>
    </row>
    <row r="1622" spans="1:43" s="1" customFormat="1" ht="15" customHeight="1" x14ac:dyDescent="0.4">
      <c r="A1622" s="7"/>
      <c r="B1622" s="7"/>
      <c r="C1622" s="7"/>
      <c r="P1622" s="2"/>
      <c r="AQ1622" s="228"/>
    </row>
    <row r="1623" spans="1:43" s="1" customFormat="1" ht="15" customHeight="1" x14ac:dyDescent="0.4">
      <c r="A1623" s="7"/>
      <c r="B1623" s="7"/>
      <c r="C1623" s="7"/>
      <c r="P1623" s="2"/>
      <c r="AQ1623" s="228"/>
    </row>
    <row r="1624" spans="1:43" s="1" customFormat="1" ht="15" customHeight="1" x14ac:dyDescent="0.4">
      <c r="A1624" s="7"/>
      <c r="B1624" s="7"/>
      <c r="C1624" s="7"/>
      <c r="P1624" s="2"/>
      <c r="AQ1624" s="228"/>
    </row>
    <row r="1625" spans="1:43" s="1" customFormat="1" ht="15" customHeight="1" x14ac:dyDescent="0.4">
      <c r="A1625" s="7"/>
      <c r="B1625" s="7"/>
      <c r="C1625" s="7"/>
      <c r="P1625" s="2"/>
      <c r="AQ1625" s="228"/>
    </row>
    <row r="1626" spans="1:43" s="1" customFormat="1" ht="15" customHeight="1" x14ac:dyDescent="0.4">
      <c r="A1626" s="7"/>
      <c r="B1626" s="7"/>
      <c r="C1626" s="7"/>
      <c r="P1626" s="2"/>
      <c r="AQ1626" s="228"/>
    </row>
    <row r="1627" spans="1:43" s="1" customFormat="1" ht="15" customHeight="1" x14ac:dyDescent="0.4">
      <c r="A1627" s="7"/>
      <c r="B1627" s="7"/>
      <c r="C1627" s="7"/>
      <c r="P1627" s="2"/>
      <c r="AQ1627" s="228"/>
    </row>
    <row r="1628" spans="1:43" s="1" customFormat="1" ht="15" customHeight="1" x14ac:dyDescent="0.4">
      <c r="A1628" s="7"/>
      <c r="B1628" s="7"/>
      <c r="C1628" s="7"/>
      <c r="P1628" s="2"/>
      <c r="AQ1628" s="228"/>
    </row>
    <row r="1629" spans="1:43" s="1" customFormat="1" ht="15" customHeight="1" x14ac:dyDescent="0.4">
      <c r="A1629" s="7"/>
      <c r="B1629" s="7"/>
      <c r="C1629" s="7"/>
      <c r="P1629" s="2"/>
      <c r="AQ1629" s="228"/>
    </row>
    <row r="1630" spans="1:43" s="1" customFormat="1" ht="15" customHeight="1" x14ac:dyDescent="0.4">
      <c r="A1630" s="7"/>
      <c r="B1630" s="7"/>
      <c r="C1630" s="7"/>
      <c r="P1630" s="2"/>
      <c r="AQ1630" s="228"/>
    </row>
    <row r="1631" spans="1:43" s="1" customFormat="1" ht="15" customHeight="1" x14ac:dyDescent="0.4">
      <c r="A1631" s="7"/>
      <c r="B1631" s="7"/>
      <c r="C1631" s="7"/>
      <c r="P1631" s="2"/>
      <c r="AQ1631" s="228"/>
    </row>
    <row r="1632" spans="1:43" s="1" customFormat="1" ht="15" customHeight="1" x14ac:dyDescent="0.4">
      <c r="A1632" s="7"/>
      <c r="B1632" s="7"/>
      <c r="C1632" s="7"/>
      <c r="P1632" s="2"/>
      <c r="AQ1632" s="228"/>
    </row>
    <row r="1633" spans="1:43" s="1" customFormat="1" ht="15" customHeight="1" x14ac:dyDescent="0.4">
      <c r="A1633" s="7"/>
      <c r="B1633" s="7"/>
      <c r="C1633" s="7"/>
      <c r="P1633" s="2"/>
      <c r="AQ1633" s="228"/>
    </row>
    <row r="1634" spans="1:43" s="1" customFormat="1" ht="15" customHeight="1" x14ac:dyDescent="0.4">
      <c r="A1634" s="7"/>
      <c r="B1634" s="7"/>
      <c r="C1634" s="7"/>
      <c r="P1634" s="2"/>
      <c r="AQ1634" s="228"/>
    </row>
    <row r="1635" spans="1:43" s="1" customFormat="1" ht="15" customHeight="1" x14ac:dyDescent="0.4">
      <c r="A1635" s="7"/>
      <c r="B1635" s="7"/>
      <c r="C1635" s="7"/>
      <c r="P1635" s="2"/>
      <c r="AQ1635" s="228"/>
    </row>
    <row r="1636" spans="1:43" s="1" customFormat="1" ht="15" customHeight="1" x14ac:dyDescent="0.4">
      <c r="A1636" s="7"/>
      <c r="B1636" s="7"/>
      <c r="C1636" s="7"/>
      <c r="P1636" s="2"/>
      <c r="AQ1636" s="228"/>
    </row>
    <row r="1637" spans="1:43" s="1" customFormat="1" ht="15" customHeight="1" x14ac:dyDescent="0.4">
      <c r="A1637" s="7"/>
      <c r="B1637" s="7"/>
      <c r="C1637" s="7"/>
      <c r="P1637" s="2"/>
      <c r="AQ1637" s="228"/>
    </row>
    <row r="1638" spans="1:43" s="1" customFormat="1" ht="15" customHeight="1" x14ac:dyDescent="0.4">
      <c r="A1638" s="7"/>
      <c r="B1638" s="7"/>
      <c r="C1638" s="7"/>
      <c r="P1638" s="2"/>
      <c r="AQ1638" s="228"/>
    </row>
    <row r="1639" spans="1:43" s="1" customFormat="1" ht="15" customHeight="1" x14ac:dyDescent="0.4">
      <c r="A1639" s="7"/>
      <c r="B1639" s="7"/>
      <c r="C1639" s="7"/>
      <c r="P1639" s="2"/>
      <c r="AQ1639" s="228"/>
    </row>
    <row r="1640" spans="1:43" s="1" customFormat="1" ht="15" customHeight="1" x14ac:dyDescent="0.4">
      <c r="A1640" s="7"/>
      <c r="B1640" s="7"/>
      <c r="C1640" s="7"/>
      <c r="P1640" s="2"/>
      <c r="AQ1640" s="228"/>
    </row>
    <row r="1641" spans="1:43" s="1" customFormat="1" ht="15" customHeight="1" x14ac:dyDescent="0.4">
      <c r="A1641" s="7"/>
      <c r="B1641" s="7"/>
      <c r="C1641" s="7"/>
      <c r="P1641" s="2"/>
      <c r="AQ1641" s="228"/>
    </row>
    <row r="1642" spans="1:43" s="1" customFormat="1" ht="15" customHeight="1" x14ac:dyDescent="0.4">
      <c r="A1642" s="7"/>
      <c r="B1642" s="7"/>
      <c r="C1642" s="7"/>
      <c r="P1642" s="2"/>
      <c r="AQ1642" s="228"/>
    </row>
    <row r="1643" spans="1:43" s="1" customFormat="1" ht="15" customHeight="1" x14ac:dyDescent="0.4">
      <c r="A1643" s="7"/>
      <c r="B1643" s="7"/>
      <c r="C1643" s="7"/>
      <c r="P1643" s="2"/>
      <c r="AQ1643" s="228"/>
    </row>
    <row r="1644" spans="1:43" s="1" customFormat="1" ht="15" customHeight="1" x14ac:dyDescent="0.4">
      <c r="A1644" s="7"/>
      <c r="B1644" s="7"/>
      <c r="C1644" s="7"/>
      <c r="P1644" s="2"/>
      <c r="AQ1644" s="228"/>
    </row>
    <row r="1645" spans="1:43" s="1" customFormat="1" ht="15" customHeight="1" x14ac:dyDescent="0.4">
      <c r="A1645" s="7"/>
      <c r="B1645" s="7"/>
      <c r="C1645" s="7"/>
      <c r="P1645" s="2"/>
      <c r="AQ1645" s="228"/>
    </row>
    <row r="1646" spans="1:43" s="1" customFormat="1" ht="15" customHeight="1" x14ac:dyDescent="0.4">
      <c r="A1646" s="7"/>
      <c r="B1646" s="7"/>
      <c r="C1646" s="7"/>
      <c r="P1646" s="2"/>
      <c r="AQ1646" s="228"/>
    </row>
    <row r="1647" spans="1:43" s="1" customFormat="1" ht="15" customHeight="1" x14ac:dyDescent="0.4">
      <c r="A1647" s="7"/>
      <c r="B1647" s="7"/>
      <c r="C1647" s="7"/>
      <c r="P1647" s="2"/>
      <c r="AQ1647" s="228"/>
    </row>
    <row r="1648" spans="1:43" s="1" customFormat="1" ht="15" customHeight="1" x14ac:dyDescent="0.4">
      <c r="A1648" s="7"/>
      <c r="B1648" s="7"/>
      <c r="C1648" s="7"/>
      <c r="P1648" s="2"/>
      <c r="AQ1648" s="228"/>
    </row>
    <row r="1649" spans="1:43" s="1" customFormat="1" ht="15" customHeight="1" x14ac:dyDescent="0.4">
      <c r="A1649" s="7"/>
      <c r="B1649" s="7"/>
      <c r="C1649" s="7"/>
      <c r="P1649" s="2"/>
      <c r="AQ1649" s="228"/>
    </row>
    <row r="1650" spans="1:43" s="1" customFormat="1" ht="15" customHeight="1" x14ac:dyDescent="0.4">
      <c r="A1650" s="7"/>
      <c r="B1650" s="7"/>
      <c r="C1650" s="7"/>
      <c r="P1650" s="2"/>
      <c r="AQ1650" s="228"/>
    </row>
    <row r="1651" spans="1:43" s="1" customFormat="1" ht="15" customHeight="1" x14ac:dyDescent="0.4">
      <c r="A1651" s="7"/>
      <c r="B1651" s="7"/>
      <c r="C1651" s="7"/>
      <c r="P1651" s="2"/>
      <c r="AQ1651" s="228"/>
    </row>
    <row r="1652" spans="1:43" s="1" customFormat="1" ht="15" customHeight="1" x14ac:dyDescent="0.4">
      <c r="A1652" s="7"/>
      <c r="B1652" s="7"/>
      <c r="C1652" s="7"/>
      <c r="P1652" s="2"/>
      <c r="AQ1652" s="228"/>
    </row>
    <row r="1653" spans="1:43" s="1" customFormat="1" ht="15" customHeight="1" x14ac:dyDescent="0.4">
      <c r="A1653" s="7"/>
      <c r="B1653" s="7"/>
      <c r="C1653" s="7"/>
      <c r="P1653" s="2"/>
      <c r="AQ1653" s="228"/>
    </row>
    <row r="1654" spans="1:43" s="1" customFormat="1" ht="15" customHeight="1" x14ac:dyDescent="0.4">
      <c r="A1654" s="7"/>
      <c r="B1654" s="7"/>
      <c r="C1654" s="7"/>
      <c r="P1654" s="2"/>
      <c r="AQ1654" s="228"/>
    </row>
    <row r="1655" spans="1:43" s="1" customFormat="1" ht="15" customHeight="1" x14ac:dyDescent="0.4">
      <c r="A1655" s="7"/>
      <c r="B1655" s="7"/>
      <c r="C1655" s="7"/>
      <c r="P1655" s="2"/>
      <c r="AQ1655" s="228"/>
    </row>
    <row r="1656" spans="1:43" s="1" customFormat="1" ht="15" customHeight="1" x14ac:dyDescent="0.4">
      <c r="A1656" s="7"/>
      <c r="B1656" s="7"/>
      <c r="C1656" s="7"/>
      <c r="P1656" s="2"/>
      <c r="AQ1656" s="228"/>
    </row>
    <row r="1657" spans="1:43" s="1" customFormat="1" ht="15" customHeight="1" x14ac:dyDescent="0.4">
      <c r="A1657" s="7"/>
      <c r="B1657" s="7"/>
      <c r="C1657" s="7"/>
      <c r="P1657" s="2"/>
      <c r="AQ1657" s="228"/>
    </row>
    <row r="1658" spans="1:43" s="1" customFormat="1" ht="15" customHeight="1" x14ac:dyDescent="0.4">
      <c r="A1658" s="7"/>
      <c r="B1658" s="7"/>
      <c r="C1658" s="7"/>
      <c r="P1658" s="2"/>
      <c r="AQ1658" s="228"/>
    </row>
    <row r="1659" spans="1:43" s="1" customFormat="1" ht="15" customHeight="1" x14ac:dyDescent="0.4">
      <c r="A1659" s="7"/>
      <c r="B1659" s="7"/>
      <c r="C1659" s="7"/>
      <c r="P1659" s="2"/>
      <c r="AQ1659" s="228"/>
    </row>
    <row r="1660" spans="1:43" s="1" customFormat="1" ht="15" customHeight="1" x14ac:dyDescent="0.4">
      <c r="A1660" s="7"/>
      <c r="B1660" s="7"/>
      <c r="C1660" s="7"/>
      <c r="P1660" s="2"/>
      <c r="AQ1660" s="228"/>
    </row>
    <row r="1661" spans="1:43" s="1" customFormat="1" ht="15" customHeight="1" x14ac:dyDescent="0.4">
      <c r="A1661" s="7"/>
      <c r="B1661" s="7"/>
      <c r="C1661" s="7"/>
      <c r="P1661" s="2"/>
      <c r="AQ1661" s="228"/>
    </row>
    <row r="1662" spans="1:43" s="1" customFormat="1" ht="15" customHeight="1" x14ac:dyDescent="0.4">
      <c r="A1662" s="7"/>
      <c r="B1662" s="7"/>
      <c r="C1662" s="7"/>
      <c r="P1662" s="2"/>
      <c r="AQ1662" s="228"/>
    </row>
    <row r="1663" spans="1:43" s="1" customFormat="1" ht="15" customHeight="1" x14ac:dyDescent="0.4">
      <c r="A1663" s="7"/>
      <c r="B1663" s="7"/>
      <c r="C1663" s="7"/>
      <c r="P1663" s="2"/>
      <c r="AQ1663" s="228"/>
    </row>
    <row r="1664" spans="1:43" s="1" customFormat="1" ht="15" customHeight="1" x14ac:dyDescent="0.4">
      <c r="A1664" s="7"/>
      <c r="B1664" s="7"/>
      <c r="C1664" s="7"/>
      <c r="P1664" s="2"/>
      <c r="AQ1664" s="228"/>
    </row>
    <row r="1665" spans="1:43" s="1" customFormat="1" ht="15" customHeight="1" x14ac:dyDescent="0.4">
      <c r="A1665" s="7"/>
      <c r="B1665" s="7"/>
      <c r="C1665" s="7"/>
      <c r="P1665" s="2"/>
      <c r="AQ1665" s="228"/>
    </row>
    <row r="1666" spans="1:43" s="1" customFormat="1" ht="15" customHeight="1" x14ac:dyDescent="0.4">
      <c r="A1666" s="7"/>
      <c r="B1666" s="7"/>
      <c r="C1666" s="7"/>
      <c r="P1666" s="2"/>
      <c r="AQ1666" s="228"/>
    </row>
    <row r="1667" spans="1:43" s="1" customFormat="1" ht="15" customHeight="1" x14ac:dyDescent="0.4">
      <c r="A1667" s="7"/>
      <c r="B1667" s="7"/>
      <c r="C1667" s="7"/>
      <c r="P1667" s="2"/>
      <c r="AQ1667" s="228"/>
    </row>
    <row r="1668" spans="1:43" s="1" customFormat="1" ht="15" customHeight="1" x14ac:dyDescent="0.4">
      <c r="A1668" s="7"/>
      <c r="B1668" s="7"/>
      <c r="C1668" s="7"/>
      <c r="P1668" s="2"/>
      <c r="AQ1668" s="228"/>
    </row>
    <row r="1669" spans="1:43" s="1" customFormat="1" ht="15" customHeight="1" x14ac:dyDescent="0.4">
      <c r="A1669" s="7"/>
      <c r="B1669" s="7"/>
      <c r="C1669" s="7"/>
      <c r="P1669" s="2"/>
      <c r="AQ1669" s="228"/>
    </row>
    <row r="1670" spans="1:43" s="1" customFormat="1" ht="15" customHeight="1" x14ac:dyDescent="0.4">
      <c r="A1670" s="7"/>
      <c r="B1670" s="7"/>
      <c r="C1670" s="7"/>
      <c r="P1670" s="2"/>
      <c r="AQ1670" s="228"/>
    </row>
    <row r="1671" spans="1:43" s="1" customFormat="1" ht="15" customHeight="1" x14ac:dyDescent="0.4">
      <c r="A1671" s="7"/>
      <c r="B1671" s="7"/>
      <c r="C1671" s="7"/>
      <c r="P1671" s="2"/>
      <c r="AQ1671" s="228"/>
    </row>
    <row r="1672" spans="1:43" s="1" customFormat="1" ht="15" customHeight="1" x14ac:dyDescent="0.4">
      <c r="A1672" s="7"/>
      <c r="B1672" s="7"/>
      <c r="C1672" s="7"/>
      <c r="P1672" s="2"/>
      <c r="AQ1672" s="228"/>
    </row>
    <row r="1673" spans="1:43" s="1" customFormat="1" ht="15" customHeight="1" x14ac:dyDescent="0.4">
      <c r="A1673" s="7"/>
      <c r="B1673" s="7"/>
      <c r="C1673" s="7"/>
      <c r="P1673" s="2"/>
      <c r="AQ1673" s="228"/>
    </row>
    <row r="1674" spans="1:43" s="1" customFormat="1" ht="15" customHeight="1" x14ac:dyDescent="0.4">
      <c r="A1674" s="7"/>
      <c r="B1674" s="7"/>
      <c r="C1674" s="7"/>
      <c r="P1674" s="2"/>
      <c r="AQ1674" s="228"/>
    </row>
    <row r="1675" spans="1:43" s="1" customFormat="1" ht="15" customHeight="1" x14ac:dyDescent="0.4">
      <c r="A1675" s="7"/>
      <c r="B1675" s="7"/>
      <c r="C1675" s="7"/>
      <c r="P1675" s="2"/>
      <c r="AQ1675" s="228"/>
    </row>
    <row r="1676" spans="1:43" s="1" customFormat="1" ht="15" customHeight="1" x14ac:dyDescent="0.4">
      <c r="A1676" s="7"/>
      <c r="B1676" s="7"/>
      <c r="C1676" s="7"/>
      <c r="P1676" s="2"/>
      <c r="AQ1676" s="228"/>
    </row>
    <row r="1677" spans="1:43" s="1" customFormat="1" ht="15" customHeight="1" x14ac:dyDescent="0.4">
      <c r="A1677" s="7"/>
      <c r="B1677" s="7"/>
      <c r="C1677" s="7"/>
      <c r="P1677" s="2"/>
      <c r="AQ1677" s="228"/>
    </row>
    <row r="1678" spans="1:43" s="1" customFormat="1" ht="15" customHeight="1" x14ac:dyDescent="0.4">
      <c r="A1678" s="7"/>
      <c r="B1678" s="7"/>
      <c r="C1678" s="7"/>
      <c r="P1678" s="2"/>
      <c r="AQ1678" s="228"/>
    </row>
    <row r="1679" spans="1:43" s="1" customFormat="1" ht="15" customHeight="1" x14ac:dyDescent="0.4">
      <c r="A1679" s="7"/>
      <c r="B1679" s="7"/>
      <c r="C1679" s="7"/>
      <c r="P1679" s="2"/>
      <c r="AQ1679" s="228"/>
    </row>
    <row r="1680" spans="1:43" s="1" customFormat="1" ht="15" customHeight="1" x14ac:dyDescent="0.4">
      <c r="A1680" s="7"/>
      <c r="B1680" s="7"/>
      <c r="C1680" s="7"/>
      <c r="P1680" s="2"/>
      <c r="AQ1680" s="228"/>
    </row>
    <row r="1681" spans="1:43" s="1" customFormat="1" ht="15" customHeight="1" x14ac:dyDescent="0.4">
      <c r="A1681" s="7"/>
      <c r="B1681" s="7"/>
      <c r="C1681" s="7"/>
      <c r="P1681" s="2"/>
      <c r="AQ1681" s="228"/>
    </row>
    <row r="1682" spans="1:43" s="1" customFormat="1" ht="15" customHeight="1" x14ac:dyDescent="0.4">
      <c r="A1682" s="7"/>
      <c r="B1682" s="7"/>
      <c r="C1682" s="7"/>
      <c r="P1682" s="2"/>
      <c r="AQ1682" s="228"/>
    </row>
    <row r="1683" spans="1:43" s="1" customFormat="1" ht="15" customHeight="1" x14ac:dyDescent="0.4">
      <c r="A1683" s="7"/>
      <c r="B1683" s="7"/>
      <c r="C1683" s="7"/>
      <c r="P1683" s="2"/>
      <c r="AQ1683" s="228"/>
    </row>
    <row r="1684" spans="1:43" s="1" customFormat="1" ht="15" customHeight="1" x14ac:dyDescent="0.4">
      <c r="A1684" s="7"/>
      <c r="B1684" s="7"/>
      <c r="C1684" s="7"/>
      <c r="P1684" s="2"/>
      <c r="AQ1684" s="228"/>
    </row>
    <row r="1685" spans="1:43" s="1" customFormat="1" ht="15" customHeight="1" x14ac:dyDescent="0.4">
      <c r="A1685" s="7"/>
      <c r="B1685" s="7"/>
      <c r="C1685" s="7"/>
      <c r="P1685" s="2"/>
      <c r="AQ1685" s="228"/>
    </row>
    <row r="1686" spans="1:43" s="1" customFormat="1" ht="15" customHeight="1" x14ac:dyDescent="0.4">
      <c r="A1686" s="7"/>
      <c r="B1686" s="7"/>
      <c r="C1686" s="7"/>
      <c r="P1686" s="2"/>
      <c r="AQ1686" s="228"/>
    </row>
    <row r="1687" spans="1:43" s="1" customFormat="1" ht="15" customHeight="1" x14ac:dyDescent="0.4">
      <c r="A1687" s="7"/>
      <c r="B1687" s="7"/>
      <c r="C1687" s="7"/>
      <c r="P1687" s="2"/>
      <c r="AQ1687" s="228"/>
    </row>
    <row r="1688" spans="1:43" s="1" customFormat="1" ht="15" customHeight="1" x14ac:dyDescent="0.4">
      <c r="A1688" s="7"/>
      <c r="B1688" s="7"/>
      <c r="C1688" s="7"/>
      <c r="P1688" s="2"/>
      <c r="AQ1688" s="228"/>
    </row>
    <row r="1689" spans="1:43" s="1" customFormat="1" ht="15" customHeight="1" x14ac:dyDescent="0.4">
      <c r="A1689" s="7"/>
      <c r="B1689" s="7"/>
      <c r="C1689" s="7"/>
      <c r="P1689" s="2"/>
      <c r="AQ1689" s="228"/>
    </row>
    <row r="1690" spans="1:43" s="1" customFormat="1" ht="15" customHeight="1" x14ac:dyDescent="0.4">
      <c r="A1690" s="7"/>
      <c r="B1690" s="7"/>
      <c r="C1690" s="7"/>
      <c r="P1690" s="2"/>
      <c r="AQ1690" s="228"/>
    </row>
    <row r="1691" spans="1:43" s="1" customFormat="1" ht="15" customHeight="1" x14ac:dyDescent="0.4">
      <c r="A1691" s="7"/>
      <c r="B1691" s="7"/>
      <c r="C1691" s="7"/>
      <c r="P1691" s="2"/>
      <c r="AQ1691" s="228"/>
    </row>
    <row r="1692" spans="1:43" s="1" customFormat="1" ht="15" customHeight="1" x14ac:dyDescent="0.4">
      <c r="A1692" s="7"/>
      <c r="B1692" s="7"/>
      <c r="C1692" s="7"/>
      <c r="P1692" s="2"/>
      <c r="AQ1692" s="228"/>
    </row>
    <row r="1693" spans="1:43" s="1" customFormat="1" ht="15" customHeight="1" x14ac:dyDescent="0.4">
      <c r="A1693" s="7"/>
      <c r="B1693" s="7"/>
      <c r="C1693" s="7"/>
      <c r="P1693" s="2"/>
      <c r="AQ1693" s="228"/>
    </row>
    <row r="1694" spans="1:43" s="1" customFormat="1" ht="15" customHeight="1" x14ac:dyDescent="0.4">
      <c r="A1694" s="7"/>
      <c r="B1694" s="7"/>
      <c r="C1694" s="7"/>
      <c r="P1694" s="2"/>
      <c r="AQ1694" s="228"/>
    </row>
    <row r="1695" spans="1:43" s="1" customFormat="1" ht="15" customHeight="1" x14ac:dyDescent="0.4">
      <c r="A1695" s="7"/>
      <c r="B1695" s="7"/>
      <c r="C1695" s="7"/>
      <c r="P1695" s="2"/>
      <c r="AQ1695" s="228"/>
    </row>
    <row r="1696" spans="1:43" s="1" customFormat="1" ht="15" customHeight="1" x14ac:dyDescent="0.4">
      <c r="A1696" s="7"/>
      <c r="B1696" s="7"/>
      <c r="C1696" s="7"/>
      <c r="P1696" s="2"/>
      <c r="AQ1696" s="228"/>
    </row>
    <row r="1697" spans="1:43" s="1" customFormat="1" ht="15" customHeight="1" x14ac:dyDescent="0.4">
      <c r="A1697" s="7"/>
      <c r="B1697" s="7"/>
      <c r="C1697" s="7"/>
      <c r="P1697" s="2"/>
      <c r="AQ1697" s="228"/>
    </row>
    <row r="1698" spans="1:43" s="1" customFormat="1" ht="15" customHeight="1" x14ac:dyDescent="0.4">
      <c r="A1698" s="7"/>
      <c r="B1698" s="7"/>
      <c r="C1698" s="7"/>
      <c r="P1698" s="2"/>
      <c r="AQ1698" s="228"/>
    </row>
    <row r="1699" spans="1:43" s="1" customFormat="1" ht="15" customHeight="1" x14ac:dyDescent="0.4">
      <c r="A1699" s="7"/>
      <c r="B1699" s="7"/>
      <c r="C1699" s="7"/>
      <c r="P1699" s="2"/>
      <c r="AQ1699" s="228"/>
    </row>
    <row r="1700" spans="1:43" s="1" customFormat="1" ht="15" customHeight="1" x14ac:dyDescent="0.4">
      <c r="A1700" s="7"/>
      <c r="B1700" s="7"/>
      <c r="C1700" s="7"/>
      <c r="P1700" s="2"/>
      <c r="AQ1700" s="228"/>
    </row>
    <row r="1701" spans="1:43" s="1" customFormat="1" ht="15" customHeight="1" x14ac:dyDescent="0.4">
      <c r="A1701" s="7"/>
      <c r="B1701" s="7"/>
      <c r="C1701" s="7"/>
      <c r="P1701" s="2"/>
      <c r="AQ1701" s="228"/>
    </row>
    <row r="1702" spans="1:43" s="1" customFormat="1" ht="15" customHeight="1" x14ac:dyDescent="0.4">
      <c r="A1702" s="7"/>
      <c r="B1702" s="7"/>
      <c r="C1702" s="7"/>
      <c r="P1702" s="2"/>
      <c r="AQ1702" s="228"/>
    </row>
    <row r="1703" spans="1:43" s="1" customFormat="1" ht="15" customHeight="1" x14ac:dyDescent="0.4">
      <c r="A1703" s="7"/>
      <c r="B1703" s="7"/>
      <c r="C1703" s="7"/>
      <c r="P1703" s="2"/>
      <c r="AQ1703" s="228"/>
    </row>
    <row r="1704" spans="1:43" s="1" customFormat="1" ht="15" customHeight="1" x14ac:dyDescent="0.4">
      <c r="A1704" s="7"/>
      <c r="B1704" s="7"/>
      <c r="C1704" s="7"/>
      <c r="P1704" s="2"/>
      <c r="AQ1704" s="228"/>
    </row>
    <row r="1705" spans="1:43" s="1" customFormat="1" ht="15" customHeight="1" x14ac:dyDescent="0.4">
      <c r="A1705" s="7"/>
      <c r="B1705" s="7"/>
      <c r="C1705" s="7"/>
      <c r="P1705" s="2"/>
      <c r="AQ1705" s="228"/>
    </row>
    <row r="1706" spans="1:43" s="1" customFormat="1" ht="15" customHeight="1" x14ac:dyDescent="0.4">
      <c r="A1706" s="7"/>
      <c r="B1706" s="7"/>
      <c r="C1706" s="7"/>
      <c r="P1706" s="2"/>
      <c r="AQ1706" s="228"/>
    </row>
    <row r="1707" spans="1:43" s="1" customFormat="1" ht="15" customHeight="1" x14ac:dyDescent="0.4">
      <c r="A1707" s="7"/>
      <c r="B1707" s="7"/>
      <c r="C1707" s="7"/>
      <c r="P1707" s="2"/>
      <c r="AQ1707" s="228"/>
    </row>
    <row r="1708" spans="1:43" s="1" customFormat="1" ht="15" customHeight="1" x14ac:dyDescent="0.4">
      <c r="A1708" s="7"/>
      <c r="B1708" s="7"/>
      <c r="C1708" s="7"/>
      <c r="P1708" s="2"/>
      <c r="AQ1708" s="228"/>
    </row>
    <row r="1709" spans="1:43" s="1" customFormat="1" ht="15" customHeight="1" x14ac:dyDescent="0.4">
      <c r="A1709" s="7"/>
      <c r="B1709" s="7"/>
      <c r="C1709" s="7"/>
      <c r="P1709" s="2"/>
      <c r="AQ1709" s="228"/>
    </row>
    <row r="1710" spans="1:43" s="1" customFormat="1" ht="15" customHeight="1" x14ac:dyDescent="0.4">
      <c r="A1710" s="7"/>
      <c r="B1710" s="7"/>
      <c r="C1710" s="7"/>
      <c r="P1710" s="2"/>
      <c r="AQ1710" s="228"/>
    </row>
    <row r="1711" spans="1:43" s="1" customFormat="1" ht="15" customHeight="1" x14ac:dyDescent="0.4">
      <c r="A1711" s="7"/>
      <c r="B1711" s="7"/>
      <c r="C1711" s="7"/>
      <c r="P1711" s="2"/>
      <c r="AQ1711" s="228"/>
    </row>
    <row r="1712" spans="1:43" s="1" customFormat="1" ht="15" customHeight="1" x14ac:dyDescent="0.4">
      <c r="A1712" s="7"/>
      <c r="B1712" s="7"/>
      <c r="C1712" s="7"/>
      <c r="P1712" s="2"/>
      <c r="AQ1712" s="228"/>
    </row>
    <row r="1713" spans="1:43" s="1" customFormat="1" ht="15" customHeight="1" x14ac:dyDescent="0.4">
      <c r="A1713" s="7"/>
      <c r="B1713" s="7"/>
      <c r="C1713" s="7"/>
      <c r="P1713" s="2"/>
      <c r="AQ1713" s="228"/>
    </row>
    <row r="1714" spans="1:43" s="1" customFormat="1" ht="15" customHeight="1" x14ac:dyDescent="0.4">
      <c r="A1714" s="7"/>
      <c r="B1714" s="7"/>
      <c r="C1714" s="7"/>
      <c r="P1714" s="2"/>
      <c r="AQ1714" s="228"/>
    </row>
    <row r="1715" spans="1:43" s="1" customFormat="1" ht="15" customHeight="1" x14ac:dyDescent="0.4">
      <c r="A1715" s="7"/>
      <c r="B1715" s="7"/>
      <c r="C1715" s="7"/>
      <c r="P1715" s="2"/>
      <c r="AQ1715" s="228"/>
    </row>
    <row r="1716" spans="1:43" s="1" customFormat="1" ht="15" customHeight="1" x14ac:dyDescent="0.4">
      <c r="A1716" s="7"/>
      <c r="B1716" s="7"/>
      <c r="C1716" s="7"/>
      <c r="P1716" s="2"/>
      <c r="AQ1716" s="228"/>
    </row>
    <row r="1717" spans="1:43" s="1" customFormat="1" ht="15" customHeight="1" x14ac:dyDescent="0.4">
      <c r="A1717" s="7"/>
      <c r="B1717" s="7"/>
      <c r="C1717" s="7"/>
      <c r="P1717" s="2"/>
      <c r="AQ1717" s="228"/>
    </row>
    <row r="1718" spans="1:43" s="1" customFormat="1" ht="15" customHeight="1" x14ac:dyDescent="0.4">
      <c r="A1718" s="7"/>
      <c r="B1718" s="7"/>
      <c r="C1718" s="7"/>
      <c r="P1718" s="2"/>
      <c r="AQ1718" s="228"/>
    </row>
    <row r="1719" spans="1:43" s="1" customFormat="1" ht="15" customHeight="1" x14ac:dyDescent="0.4">
      <c r="A1719" s="7"/>
      <c r="B1719" s="7"/>
      <c r="C1719" s="7"/>
      <c r="P1719" s="2"/>
      <c r="AQ1719" s="228"/>
    </row>
    <row r="1720" spans="1:43" s="1" customFormat="1" ht="15" customHeight="1" x14ac:dyDescent="0.4">
      <c r="A1720" s="7"/>
      <c r="B1720" s="7"/>
      <c r="C1720" s="7"/>
      <c r="P1720" s="2"/>
      <c r="AQ1720" s="228"/>
    </row>
    <row r="1721" spans="1:43" s="1" customFormat="1" ht="15" customHeight="1" x14ac:dyDescent="0.4">
      <c r="A1721" s="7"/>
      <c r="B1721" s="7"/>
      <c r="C1721" s="7"/>
      <c r="P1721" s="2"/>
      <c r="AQ1721" s="228"/>
    </row>
    <row r="1722" spans="1:43" s="1" customFormat="1" ht="15" customHeight="1" x14ac:dyDescent="0.4">
      <c r="A1722" s="7"/>
      <c r="B1722" s="7"/>
      <c r="C1722" s="7"/>
      <c r="P1722" s="2"/>
      <c r="AQ1722" s="228"/>
    </row>
    <row r="1723" spans="1:43" s="1" customFormat="1" ht="15" customHeight="1" x14ac:dyDescent="0.4">
      <c r="A1723" s="7"/>
      <c r="B1723" s="7"/>
      <c r="C1723" s="7"/>
      <c r="P1723" s="2"/>
      <c r="AQ1723" s="228"/>
    </row>
    <row r="1724" spans="1:43" s="1" customFormat="1" ht="15" customHeight="1" x14ac:dyDescent="0.4">
      <c r="A1724" s="7"/>
      <c r="B1724" s="7"/>
      <c r="C1724" s="7"/>
      <c r="P1724" s="2"/>
      <c r="AQ1724" s="228"/>
    </row>
    <row r="1725" spans="1:43" s="1" customFormat="1" ht="15" customHeight="1" x14ac:dyDescent="0.4">
      <c r="A1725" s="7"/>
      <c r="B1725" s="7"/>
      <c r="C1725" s="7"/>
      <c r="P1725" s="2"/>
      <c r="AQ1725" s="228"/>
    </row>
    <row r="1726" spans="1:43" s="1" customFormat="1" ht="15" customHeight="1" x14ac:dyDescent="0.4">
      <c r="A1726" s="7"/>
      <c r="B1726" s="7"/>
      <c r="C1726" s="7"/>
      <c r="P1726" s="2"/>
      <c r="AQ1726" s="228"/>
    </row>
    <row r="1727" spans="1:43" s="1" customFormat="1" ht="15" customHeight="1" x14ac:dyDescent="0.4">
      <c r="A1727" s="7"/>
      <c r="B1727" s="7"/>
      <c r="C1727" s="7"/>
      <c r="P1727" s="2"/>
      <c r="AQ1727" s="228"/>
    </row>
    <row r="1728" spans="1:43" s="1" customFormat="1" ht="15" customHeight="1" x14ac:dyDescent="0.4">
      <c r="A1728" s="7"/>
      <c r="B1728" s="7"/>
      <c r="C1728" s="7"/>
      <c r="P1728" s="2"/>
      <c r="AQ1728" s="228"/>
    </row>
    <row r="1729" spans="1:43" s="1" customFormat="1" ht="15" customHeight="1" x14ac:dyDescent="0.4">
      <c r="A1729" s="7"/>
      <c r="B1729" s="7"/>
      <c r="C1729" s="7"/>
      <c r="P1729" s="2"/>
      <c r="AQ1729" s="228"/>
    </row>
    <row r="1730" spans="1:43" s="1" customFormat="1" ht="15" customHeight="1" x14ac:dyDescent="0.4">
      <c r="A1730" s="7"/>
      <c r="B1730" s="7"/>
      <c r="C1730" s="7"/>
      <c r="P1730" s="2"/>
      <c r="AQ1730" s="228"/>
    </row>
    <row r="1731" spans="1:43" s="1" customFormat="1" ht="15" customHeight="1" x14ac:dyDescent="0.4">
      <c r="A1731" s="7"/>
      <c r="B1731" s="7"/>
      <c r="C1731" s="7"/>
      <c r="P1731" s="2"/>
      <c r="AQ1731" s="228"/>
    </row>
    <row r="1732" spans="1:43" s="1" customFormat="1" ht="15" customHeight="1" x14ac:dyDescent="0.4">
      <c r="A1732" s="7"/>
      <c r="B1732" s="7"/>
      <c r="C1732" s="7"/>
      <c r="P1732" s="2"/>
      <c r="AQ1732" s="228"/>
    </row>
    <row r="1733" spans="1:43" s="1" customFormat="1" ht="15" customHeight="1" x14ac:dyDescent="0.4">
      <c r="A1733" s="7"/>
      <c r="B1733" s="7"/>
      <c r="C1733" s="7"/>
      <c r="P1733" s="2"/>
      <c r="AQ1733" s="228"/>
    </row>
    <row r="1734" spans="1:43" s="1" customFormat="1" ht="15" customHeight="1" x14ac:dyDescent="0.4">
      <c r="A1734" s="7"/>
      <c r="B1734" s="7"/>
      <c r="C1734" s="7"/>
      <c r="P1734" s="2"/>
      <c r="AQ1734" s="228"/>
    </row>
    <row r="1735" spans="1:43" s="1" customFormat="1" ht="15" customHeight="1" x14ac:dyDescent="0.4">
      <c r="A1735" s="7"/>
      <c r="B1735" s="7"/>
      <c r="C1735" s="7"/>
      <c r="P1735" s="2"/>
      <c r="AQ1735" s="228"/>
    </row>
    <row r="1736" spans="1:43" s="1" customFormat="1" ht="15" customHeight="1" x14ac:dyDescent="0.4">
      <c r="A1736" s="7"/>
      <c r="B1736" s="7"/>
      <c r="C1736" s="7"/>
      <c r="P1736" s="2"/>
      <c r="AQ1736" s="228"/>
    </row>
    <row r="1737" spans="1:43" s="1" customFormat="1" ht="15" customHeight="1" x14ac:dyDescent="0.4">
      <c r="A1737" s="7"/>
      <c r="B1737" s="7"/>
      <c r="C1737" s="7"/>
      <c r="P1737" s="2"/>
      <c r="AQ1737" s="228"/>
    </row>
    <row r="1738" spans="1:43" s="1" customFormat="1" ht="15" customHeight="1" x14ac:dyDescent="0.4">
      <c r="A1738" s="7"/>
      <c r="B1738" s="7"/>
      <c r="C1738" s="7"/>
      <c r="P1738" s="2"/>
      <c r="AQ1738" s="228"/>
    </row>
    <row r="1739" spans="1:43" s="1" customFormat="1" ht="15" customHeight="1" x14ac:dyDescent="0.4">
      <c r="A1739" s="7"/>
      <c r="B1739" s="7"/>
      <c r="C1739" s="7"/>
      <c r="P1739" s="2"/>
      <c r="AQ1739" s="228"/>
    </row>
    <row r="1740" spans="1:43" s="1" customFormat="1" ht="15" customHeight="1" x14ac:dyDescent="0.4">
      <c r="A1740" s="7"/>
      <c r="B1740" s="7"/>
      <c r="C1740" s="7"/>
      <c r="P1740" s="2"/>
      <c r="AQ1740" s="228"/>
    </row>
    <row r="1741" spans="1:43" s="1" customFormat="1" ht="15" customHeight="1" x14ac:dyDescent="0.4">
      <c r="A1741" s="7"/>
      <c r="B1741" s="7"/>
      <c r="C1741" s="7"/>
      <c r="P1741" s="2"/>
      <c r="AQ1741" s="228"/>
    </row>
    <row r="1742" spans="1:43" s="1" customFormat="1" ht="15" customHeight="1" x14ac:dyDescent="0.4">
      <c r="A1742" s="7"/>
      <c r="B1742" s="7"/>
      <c r="C1742" s="7"/>
      <c r="P1742" s="2"/>
      <c r="AQ1742" s="228"/>
    </row>
    <row r="1743" spans="1:43" s="1" customFormat="1" ht="15" customHeight="1" x14ac:dyDescent="0.4">
      <c r="A1743" s="7"/>
      <c r="B1743" s="7"/>
      <c r="C1743" s="7"/>
      <c r="P1743" s="2"/>
      <c r="AQ1743" s="228"/>
    </row>
    <row r="1744" spans="1:43" s="1" customFormat="1" ht="15" customHeight="1" x14ac:dyDescent="0.4">
      <c r="A1744" s="7"/>
      <c r="B1744" s="7"/>
      <c r="C1744" s="7"/>
      <c r="P1744" s="2"/>
      <c r="AQ1744" s="228"/>
    </row>
    <row r="1745" spans="1:43" s="1" customFormat="1" ht="15" customHeight="1" x14ac:dyDescent="0.4">
      <c r="A1745" s="7"/>
      <c r="B1745" s="7"/>
      <c r="C1745" s="7"/>
      <c r="P1745" s="2"/>
      <c r="AQ1745" s="228"/>
    </row>
    <row r="1746" spans="1:43" s="1" customFormat="1" ht="15" customHeight="1" x14ac:dyDescent="0.4">
      <c r="A1746" s="7"/>
      <c r="B1746" s="7"/>
      <c r="C1746" s="7"/>
      <c r="P1746" s="2"/>
      <c r="AQ1746" s="228"/>
    </row>
    <row r="1747" spans="1:43" s="1" customFormat="1" ht="15" customHeight="1" x14ac:dyDescent="0.4">
      <c r="A1747" s="7"/>
      <c r="B1747" s="7"/>
      <c r="C1747" s="7"/>
      <c r="P1747" s="2"/>
      <c r="AQ1747" s="228"/>
    </row>
    <row r="1748" spans="1:43" s="1" customFormat="1" ht="15" customHeight="1" x14ac:dyDescent="0.4">
      <c r="A1748" s="7"/>
      <c r="B1748" s="7"/>
      <c r="C1748" s="7"/>
      <c r="P1748" s="2"/>
      <c r="AQ1748" s="228"/>
    </row>
    <row r="1749" spans="1:43" s="1" customFormat="1" ht="15" customHeight="1" x14ac:dyDescent="0.4">
      <c r="A1749" s="7"/>
      <c r="B1749" s="7"/>
      <c r="C1749" s="7"/>
      <c r="P1749" s="2"/>
      <c r="AQ1749" s="228"/>
    </row>
    <row r="1750" spans="1:43" s="1" customFormat="1" ht="15" customHeight="1" x14ac:dyDescent="0.4">
      <c r="A1750" s="7"/>
      <c r="B1750" s="7"/>
      <c r="C1750" s="7"/>
      <c r="P1750" s="2"/>
      <c r="AQ1750" s="228"/>
    </row>
    <row r="1751" spans="1:43" s="1" customFormat="1" ht="15" customHeight="1" x14ac:dyDescent="0.4">
      <c r="A1751" s="7"/>
      <c r="B1751" s="7"/>
      <c r="C1751" s="7"/>
      <c r="P1751" s="2"/>
      <c r="AQ1751" s="228"/>
    </row>
    <row r="1752" spans="1:43" s="1" customFormat="1" ht="15" customHeight="1" x14ac:dyDescent="0.4">
      <c r="A1752" s="7"/>
      <c r="B1752" s="7"/>
      <c r="C1752" s="7"/>
      <c r="P1752" s="2"/>
      <c r="AQ1752" s="228"/>
    </row>
    <row r="1753" spans="1:43" s="1" customFormat="1" ht="15" customHeight="1" x14ac:dyDescent="0.4">
      <c r="A1753" s="7"/>
      <c r="B1753" s="7"/>
      <c r="C1753" s="7"/>
      <c r="P1753" s="2"/>
      <c r="AQ1753" s="228"/>
    </row>
    <row r="1754" spans="1:43" s="1" customFormat="1" ht="15" customHeight="1" x14ac:dyDescent="0.4">
      <c r="A1754" s="7"/>
      <c r="B1754" s="7"/>
      <c r="C1754" s="7"/>
      <c r="P1754" s="2"/>
      <c r="AQ1754" s="228"/>
    </row>
    <row r="1755" spans="1:43" s="1" customFormat="1" ht="15" customHeight="1" x14ac:dyDescent="0.4">
      <c r="A1755" s="7"/>
      <c r="B1755" s="7"/>
      <c r="C1755" s="7"/>
      <c r="P1755" s="2"/>
      <c r="AQ1755" s="228"/>
    </row>
    <row r="1756" spans="1:43" s="1" customFormat="1" ht="15" customHeight="1" x14ac:dyDescent="0.4">
      <c r="A1756" s="7"/>
      <c r="B1756" s="7"/>
      <c r="C1756" s="7"/>
      <c r="P1756" s="2"/>
      <c r="AQ1756" s="228"/>
    </row>
    <row r="1757" spans="1:43" s="1" customFormat="1" ht="15" customHeight="1" x14ac:dyDescent="0.4">
      <c r="A1757" s="7"/>
      <c r="B1757" s="7"/>
      <c r="C1757" s="7"/>
      <c r="P1757" s="2"/>
      <c r="AQ1757" s="228"/>
    </row>
    <row r="1758" spans="1:43" s="1" customFormat="1" ht="15" customHeight="1" x14ac:dyDescent="0.4">
      <c r="A1758" s="7"/>
      <c r="B1758" s="7"/>
      <c r="C1758" s="7"/>
      <c r="P1758" s="2"/>
      <c r="AQ1758" s="228"/>
    </row>
    <row r="1759" spans="1:43" s="1" customFormat="1" ht="15" customHeight="1" x14ac:dyDescent="0.4">
      <c r="A1759" s="7"/>
      <c r="B1759" s="7"/>
      <c r="C1759" s="7"/>
      <c r="P1759" s="2"/>
      <c r="AQ1759" s="228"/>
    </row>
    <row r="1760" spans="1:43" s="1" customFormat="1" ht="15" customHeight="1" x14ac:dyDescent="0.4">
      <c r="A1760" s="7"/>
      <c r="B1760" s="7"/>
      <c r="C1760" s="7"/>
      <c r="P1760" s="2"/>
      <c r="AQ1760" s="228"/>
    </row>
    <row r="1761" spans="1:43" s="1" customFormat="1" ht="15" customHeight="1" x14ac:dyDescent="0.4">
      <c r="A1761" s="7"/>
      <c r="B1761" s="7"/>
      <c r="C1761" s="7"/>
      <c r="P1761" s="2"/>
      <c r="AQ1761" s="228"/>
    </row>
    <row r="1762" spans="1:43" s="1" customFormat="1" ht="15" customHeight="1" x14ac:dyDescent="0.4">
      <c r="A1762" s="7"/>
      <c r="B1762" s="7"/>
      <c r="C1762" s="7"/>
      <c r="P1762" s="2"/>
      <c r="AQ1762" s="228"/>
    </row>
    <row r="1763" spans="1:43" s="1" customFormat="1" ht="15" customHeight="1" x14ac:dyDescent="0.4">
      <c r="A1763" s="7"/>
      <c r="B1763" s="7"/>
      <c r="C1763" s="7"/>
      <c r="P1763" s="2"/>
      <c r="AQ1763" s="228"/>
    </row>
    <row r="1764" spans="1:43" s="1" customFormat="1" ht="15" customHeight="1" x14ac:dyDescent="0.4">
      <c r="A1764" s="7"/>
      <c r="B1764" s="7"/>
      <c r="C1764" s="7"/>
      <c r="P1764" s="2"/>
      <c r="AQ1764" s="228"/>
    </row>
    <row r="1765" spans="1:43" s="1" customFormat="1" ht="15" customHeight="1" x14ac:dyDescent="0.4">
      <c r="A1765" s="7"/>
      <c r="B1765" s="7"/>
      <c r="C1765" s="7"/>
      <c r="P1765" s="2"/>
      <c r="AQ1765" s="228"/>
    </row>
    <row r="1766" spans="1:43" s="1" customFormat="1" ht="15" customHeight="1" x14ac:dyDescent="0.4">
      <c r="A1766" s="7"/>
      <c r="B1766" s="7"/>
      <c r="C1766" s="7"/>
      <c r="P1766" s="2"/>
      <c r="AQ1766" s="228"/>
    </row>
    <row r="1767" spans="1:43" s="1" customFormat="1" ht="15" customHeight="1" x14ac:dyDescent="0.4">
      <c r="A1767" s="7"/>
      <c r="B1767" s="7"/>
      <c r="C1767" s="7"/>
      <c r="P1767" s="2"/>
      <c r="AQ1767" s="228"/>
    </row>
    <row r="1768" spans="1:43" s="1" customFormat="1" ht="15" customHeight="1" x14ac:dyDescent="0.4">
      <c r="A1768" s="7"/>
      <c r="B1768" s="7"/>
      <c r="C1768" s="7"/>
      <c r="P1768" s="2"/>
      <c r="AQ1768" s="228"/>
    </row>
    <row r="1769" spans="1:43" s="1" customFormat="1" ht="15" customHeight="1" x14ac:dyDescent="0.4">
      <c r="A1769" s="7"/>
      <c r="B1769" s="7"/>
      <c r="C1769" s="7"/>
      <c r="P1769" s="2"/>
      <c r="AQ1769" s="228"/>
    </row>
    <row r="1770" spans="1:43" s="1" customFormat="1" ht="15" customHeight="1" x14ac:dyDescent="0.4">
      <c r="A1770" s="7"/>
      <c r="B1770" s="7"/>
      <c r="C1770" s="7"/>
      <c r="P1770" s="2"/>
      <c r="AQ1770" s="228"/>
    </row>
    <row r="1771" spans="1:43" s="1" customFormat="1" ht="15" customHeight="1" x14ac:dyDescent="0.4">
      <c r="A1771" s="7"/>
      <c r="B1771" s="7"/>
      <c r="C1771" s="7"/>
      <c r="P1771" s="2"/>
      <c r="AQ1771" s="228"/>
    </row>
    <row r="1772" spans="1:43" s="1" customFormat="1" ht="15" customHeight="1" x14ac:dyDescent="0.4">
      <c r="A1772" s="7"/>
      <c r="B1772" s="7"/>
      <c r="C1772" s="7"/>
      <c r="P1772" s="2"/>
      <c r="AQ1772" s="228"/>
    </row>
    <row r="1773" spans="1:43" s="1" customFormat="1" ht="15" customHeight="1" x14ac:dyDescent="0.4">
      <c r="A1773" s="7"/>
      <c r="B1773" s="7"/>
      <c r="C1773" s="7"/>
      <c r="P1773" s="2"/>
      <c r="AQ1773" s="228"/>
    </row>
    <row r="1774" spans="1:43" s="1" customFormat="1" ht="15" customHeight="1" x14ac:dyDescent="0.4">
      <c r="A1774" s="7"/>
      <c r="B1774" s="7"/>
      <c r="C1774" s="7"/>
      <c r="P1774" s="2"/>
      <c r="AQ1774" s="228"/>
    </row>
    <row r="1775" spans="1:43" s="1" customFormat="1" ht="15" customHeight="1" x14ac:dyDescent="0.4">
      <c r="A1775" s="7"/>
      <c r="B1775" s="7"/>
      <c r="C1775" s="7"/>
      <c r="P1775" s="2"/>
      <c r="AQ1775" s="228"/>
    </row>
    <row r="1776" spans="1:43" s="1" customFormat="1" ht="15" customHeight="1" x14ac:dyDescent="0.4">
      <c r="A1776" s="7"/>
      <c r="B1776" s="7"/>
      <c r="C1776" s="7"/>
      <c r="P1776" s="2"/>
      <c r="AQ1776" s="228"/>
    </row>
    <row r="1777" spans="1:43" s="1" customFormat="1" ht="15" customHeight="1" x14ac:dyDescent="0.4">
      <c r="A1777" s="7"/>
      <c r="B1777" s="7"/>
      <c r="C1777" s="7"/>
      <c r="P1777" s="2"/>
      <c r="AQ1777" s="228"/>
    </row>
    <row r="1778" spans="1:43" s="1" customFormat="1" ht="15" customHeight="1" x14ac:dyDescent="0.4">
      <c r="A1778" s="7"/>
      <c r="B1778" s="7"/>
      <c r="C1778" s="7"/>
      <c r="P1778" s="2"/>
      <c r="AQ1778" s="228"/>
    </row>
    <row r="1779" spans="1:43" s="1" customFormat="1" ht="15" customHeight="1" x14ac:dyDescent="0.4">
      <c r="A1779" s="7"/>
      <c r="B1779" s="7"/>
      <c r="C1779" s="7"/>
      <c r="P1779" s="2"/>
      <c r="AQ1779" s="228"/>
    </row>
    <row r="1780" spans="1:43" s="1" customFormat="1" ht="15" customHeight="1" x14ac:dyDescent="0.4">
      <c r="A1780" s="7"/>
      <c r="B1780" s="7"/>
      <c r="C1780" s="7"/>
      <c r="P1780" s="2"/>
      <c r="AQ1780" s="228"/>
    </row>
    <row r="1781" spans="1:43" s="1" customFormat="1" ht="15" customHeight="1" x14ac:dyDescent="0.4">
      <c r="A1781" s="7"/>
      <c r="B1781" s="7"/>
      <c r="C1781" s="7"/>
      <c r="P1781" s="2"/>
      <c r="AQ1781" s="228"/>
    </row>
    <row r="1782" spans="1:43" s="1" customFormat="1" ht="15" customHeight="1" x14ac:dyDescent="0.4">
      <c r="A1782" s="7"/>
      <c r="B1782" s="7"/>
      <c r="C1782" s="7"/>
      <c r="P1782" s="2"/>
      <c r="AQ1782" s="228"/>
    </row>
    <row r="1783" spans="1:43" s="1" customFormat="1" ht="15" customHeight="1" x14ac:dyDescent="0.4">
      <c r="A1783" s="7"/>
      <c r="B1783" s="7"/>
      <c r="C1783" s="7"/>
      <c r="P1783" s="2"/>
      <c r="AQ1783" s="228"/>
    </row>
    <row r="1784" spans="1:43" s="1" customFormat="1" ht="15" customHeight="1" x14ac:dyDescent="0.4">
      <c r="A1784" s="7"/>
      <c r="B1784" s="7"/>
      <c r="C1784" s="7"/>
      <c r="P1784" s="2"/>
      <c r="AQ1784" s="228"/>
    </row>
    <row r="1785" spans="1:43" s="1" customFormat="1" ht="15" customHeight="1" x14ac:dyDescent="0.4">
      <c r="A1785" s="7"/>
      <c r="B1785" s="7"/>
      <c r="C1785" s="7"/>
      <c r="P1785" s="2"/>
      <c r="AQ1785" s="228"/>
    </row>
    <row r="1786" spans="1:43" s="1" customFormat="1" ht="15" customHeight="1" x14ac:dyDescent="0.4">
      <c r="A1786" s="7"/>
      <c r="B1786" s="7"/>
      <c r="C1786" s="7"/>
      <c r="P1786" s="2"/>
      <c r="AQ1786" s="228"/>
    </row>
    <row r="1787" spans="1:43" s="1" customFormat="1" ht="15" customHeight="1" x14ac:dyDescent="0.4">
      <c r="A1787" s="7"/>
      <c r="B1787" s="7"/>
      <c r="C1787" s="7"/>
      <c r="P1787" s="2"/>
      <c r="AQ1787" s="228"/>
    </row>
    <row r="1788" spans="1:43" s="1" customFormat="1" ht="15" customHeight="1" x14ac:dyDescent="0.4">
      <c r="A1788" s="7"/>
      <c r="B1788" s="7"/>
      <c r="C1788" s="7"/>
      <c r="P1788" s="2"/>
      <c r="AQ1788" s="228"/>
    </row>
    <row r="1789" spans="1:43" s="1" customFormat="1" ht="15" customHeight="1" x14ac:dyDescent="0.4">
      <c r="A1789" s="7"/>
      <c r="B1789" s="7"/>
      <c r="C1789" s="7"/>
      <c r="P1789" s="2"/>
      <c r="AQ1789" s="228"/>
    </row>
    <row r="1790" spans="1:43" s="1" customFormat="1" ht="15" customHeight="1" x14ac:dyDescent="0.4">
      <c r="A1790" s="7"/>
      <c r="B1790" s="7"/>
      <c r="C1790" s="7"/>
      <c r="P1790" s="2"/>
      <c r="AQ1790" s="228"/>
    </row>
    <row r="1791" spans="1:43" s="1" customFormat="1" ht="15" customHeight="1" x14ac:dyDescent="0.4">
      <c r="A1791" s="7"/>
      <c r="B1791" s="7"/>
      <c r="C1791" s="7"/>
      <c r="P1791" s="2"/>
      <c r="AQ1791" s="228"/>
    </row>
    <row r="1792" spans="1:43" s="1" customFormat="1" ht="15" customHeight="1" x14ac:dyDescent="0.4">
      <c r="A1792" s="7"/>
      <c r="B1792" s="7"/>
      <c r="C1792" s="7"/>
      <c r="P1792" s="2"/>
      <c r="AQ1792" s="228"/>
    </row>
    <row r="1793" spans="1:43" s="1" customFormat="1" ht="15" customHeight="1" x14ac:dyDescent="0.4">
      <c r="A1793" s="7"/>
      <c r="B1793" s="7"/>
      <c r="C1793" s="7"/>
      <c r="P1793" s="2"/>
      <c r="AQ1793" s="228"/>
    </row>
    <row r="1794" spans="1:43" s="1" customFormat="1" ht="15" customHeight="1" x14ac:dyDescent="0.4">
      <c r="A1794" s="7"/>
      <c r="B1794" s="7"/>
      <c r="C1794" s="7"/>
      <c r="P1794" s="2"/>
      <c r="AQ1794" s="228"/>
    </row>
    <row r="1795" spans="1:43" s="1" customFormat="1" ht="15" customHeight="1" x14ac:dyDescent="0.4">
      <c r="A1795" s="7"/>
      <c r="B1795" s="7"/>
      <c r="C1795" s="7"/>
      <c r="P1795" s="2"/>
      <c r="AQ1795" s="228"/>
    </row>
    <row r="1796" spans="1:43" s="1" customFormat="1" ht="15" customHeight="1" x14ac:dyDescent="0.4">
      <c r="A1796" s="7"/>
      <c r="B1796" s="7"/>
      <c r="C1796" s="7"/>
      <c r="P1796" s="2"/>
      <c r="AQ1796" s="228"/>
    </row>
    <row r="1797" spans="1:43" s="1" customFormat="1" ht="15" customHeight="1" x14ac:dyDescent="0.4">
      <c r="A1797" s="7"/>
      <c r="B1797" s="7"/>
      <c r="C1797" s="7"/>
      <c r="P1797" s="2"/>
      <c r="AQ1797" s="228"/>
    </row>
    <row r="1798" spans="1:43" s="1" customFormat="1" ht="15" customHeight="1" x14ac:dyDescent="0.4">
      <c r="A1798" s="7"/>
      <c r="B1798" s="7"/>
      <c r="C1798" s="7"/>
      <c r="P1798" s="2"/>
      <c r="AQ1798" s="228"/>
    </row>
    <row r="1799" spans="1:43" s="1" customFormat="1" ht="15" customHeight="1" x14ac:dyDescent="0.4">
      <c r="A1799" s="7"/>
      <c r="B1799" s="7"/>
      <c r="C1799" s="7"/>
      <c r="P1799" s="2"/>
      <c r="AQ1799" s="228"/>
    </row>
    <row r="1800" spans="1:43" s="1" customFormat="1" ht="15" customHeight="1" x14ac:dyDescent="0.4">
      <c r="A1800" s="7"/>
      <c r="B1800" s="7"/>
      <c r="C1800" s="7"/>
      <c r="P1800" s="2"/>
      <c r="AQ1800" s="228"/>
    </row>
    <row r="1801" spans="1:43" s="1" customFormat="1" ht="15" customHeight="1" x14ac:dyDescent="0.4">
      <c r="A1801" s="7"/>
      <c r="B1801" s="7"/>
      <c r="C1801" s="7"/>
      <c r="P1801" s="2"/>
      <c r="AQ1801" s="228"/>
    </row>
    <row r="1802" spans="1:43" s="1" customFormat="1" ht="15" customHeight="1" x14ac:dyDescent="0.4">
      <c r="A1802" s="7"/>
      <c r="B1802" s="7"/>
      <c r="C1802" s="7"/>
      <c r="P1802" s="2"/>
      <c r="AQ1802" s="228"/>
    </row>
    <row r="1803" spans="1:43" s="1" customFormat="1" ht="15" customHeight="1" x14ac:dyDescent="0.4">
      <c r="A1803" s="7"/>
      <c r="B1803" s="7"/>
      <c r="C1803" s="7"/>
      <c r="P1803" s="2"/>
      <c r="AQ1803" s="228"/>
    </row>
    <row r="1804" spans="1:43" s="1" customFormat="1" ht="15" customHeight="1" x14ac:dyDescent="0.4">
      <c r="A1804" s="7"/>
      <c r="B1804" s="7"/>
      <c r="C1804" s="7"/>
      <c r="P1804" s="2"/>
      <c r="AQ1804" s="228"/>
    </row>
    <row r="1805" spans="1:43" s="1" customFormat="1" ht="15" customHeight="1" x14ac:dyDescent="0.4">
      <c r="A1805" s="7"/>
      <c r="B1805" s="7"/>
      <c r="C1805" s="7"/>
      <c r="P1805" s="2"/>
      <c r="AQ1805" s="228"/>
    </row>
    <row r="1806" spans="1:43" s="1" customFormat="1" ht="15" customHeight="1" x14ac:dyDescent="0.4">
      <c r="A1806" s="7"/>
      <c r="B1806" s="7"/>
      <c r="C1806" s="7"/>
      <c r="P1806" s="2"/>
      <c r="AQ1806" s="228"/>
    </row>
    <row r="1807" spans="1:43" s="1" customFormat="1" ht="15" customHeight="1" x14ac:dyDescent="0.4">
      <c r="A1807" s="7"/>
      <c r="B1807" s="7"/>
      <c r="C1807" s="7"/>
      <c r="P1807" s="2"/>
      <c r="AQ1807" s="228"/>
    </row>
    <row r="1808" spans="1:43" s="1" customFormat="1" ht="15" customHeight="1" x14ac:dyDescent="0.4">
      <c r="A1808" s="7"/>
      <c r="B1808" s="7"/>
      <c r="C1808" s="7"/>
      <c r="P1808" s="2"/>
      <c r="AQ1808" s="228"/>
    </row>
    <row r="1809" spans="1:43" s="1" customFormat="1" ht="15" customHeight="1" x14ac:dyDescent="0.4">
      <c r="A1809" s="7"/>
      <c r="B1809" s="7"/>
      <c r="C1809" s="7"/>
      <c r="P1809" s="2"/>
      <c r="AQ1809" s="228"/>
    </row>
    <row r="1810" spans="1:43" s="1" customFormat="1" ht="15" customHeight="1" x14ac:dyDescent="0.4">
      <c r="A1810" s="7"/>
      <c r="B1810" s="7"/>
      <c r="C1810" s="7"/>
      <c r="P1810" s="2"/>
      <c r="AQ1810" s="228"/>
    </row>
    <row r="1811" spans="1:43" s="1" customFormat="1" ht="15" customHeight="1" x14ac:dyDescent="0.4">
      <c r="A1811" s="7"/>
      <c r="B1811" s="7"/>
      <c r="C1811" s="7"/>
      <c r="P1811" s="2"/>
      <c r="AQ1811" s="228"/>
    </row>
    <row r="1812" spans="1:43" s="1" customFormat="1" ht="15" customHeight="1" x14ac:dyDescent="0.4">
      <c r="A1812" s="7"/>
      <c r="B1812" s="7"/>
      <c r="C1812" s="7"/>
      <c r="P1812" s="2"/>
      <c r="AQ1812" s="228"/>
    </row>
    <row r="1813" spans="1:43" s="1" customFormat="1" ht="15" customHeight="1" x14ac:dyDescent="0.4">
      <c r="A1813" s="7"/>
      <c r="B1813" s="7"/>
      <c r="C1813" s="7"/>
      <c r="P1813" s="2"/>
      <c r="AQ1813" s="228"/>
    </row>
    <row r="1814" spans="1:43" s="1" customFormat="1" ht="15" customHeight="1" x14ac:dyDescent="0.4">
      <c r="A1814" s="7"/>
      <c r="B1814" s="7"/>
      <c r="C1814" s="7"/>
      <c r="P1814" s="2"/>
      <c r="AQ1814" s="228"/>
    </row>
    <row r="1815" spans="1:43" s="1" customFormat="1" ht="15" customHeight="1" x14ac:dyDescent="0.4">
      <c r="A1815" s="7"/>
      <c r="B1815" s="7"/>
      <c r="C1815" s="7"/>
      <c r="P1815" s="2"/>
      <c r="AQ1815" s="228"/>
    </row>
    <row r="1816" spans="1:43" s="1" customFormat="1" ht="15" customHeight="1" x14ac:dyDescent="0.4">
      <c r="A1816" s="7"/>
      <c r="B1816" s="7"/>
      <c r="C1816" s="7"/>
      <c r="P1816" s="2"/>
      <c r="AQ1816" s="228"/>
    </row>
    <row r="1817" spans="1:43" s="1" customFormat="1" ht="15" customHeight="1" x14ac:dyDescent="0.4">
      <c r="A1817" s="7"/>
      <c r="B1817" s="7"/>
      <c r="C1817" s="7"/>
      <c r="P1817" s="2"/>
      <c r="AQ1817" s="228"/>
    </row>
    <row r="1818" spans="1:43" s="1" customFormat="1" ht="15" customHeight="1" x14ac:dyDescent="0.4">
      <c r="A1818" s="7"/>
      <c r="B1818" s="7"/>
      <c r="C1818" s="7"/>
      <c r="P1818" s="2"/>
      <c r="AQ1818" s="228"/>
    </row>
    <row r="1819" spans="1:43" s="1" customFormat="1" ht="15" customHeight="1" x14ac:dyDescent="0.4">
      <c r="A1819" s="7"/>
      <c r="B1819" s="7"/>
      <c r="C1819" s="7"/>
      <c r="P1819" s="2"/>
      <c r="AQ1819" s="228"/>
    </row>
    <row r="1820" spans="1:43" s="1" customFormat="1" ht="15" customHeight="1" x14ac:dyDescent="0.4">
      <c r="A1820" s="7"/>
      <c r="B1820" s="7"/>
      <c r="C1820" s="7"/>
      <c r="P1820" s="2"/>
      <c r="AQ1820" s="228"/>
    </row>
    <row r="1821" spans="1:43" s="1" customFormat="1" ht="15" customHeight="1" x14ac:dyDescent="0.4">
      <c r="A1821" s="7"/>
      <c r="B1821" s="7"/>
      <c r="C1821" s="7"/>
      <c r="P1821" s="2"/>
      <c r="AQ1821" s="228"/>
    </row>
    <row r="1822" spans="1:43" s="1" customFormat="1" ht="15" customHeight="1" x14ac:dyDescent="0.4">
      <c r="A1822" s="7"/>
      <c r="B1822" s="7"/>
      <c r="C1822" s="7"/>
      <c r="P1822" s="2"/>
      <c r="AQ1822" s="228"/>
    </row>
    <row r="1823" spans="1:43" s="1" customFormat="1" ht="15" customHeight="1" x14ac:dyDescent="0.4">
      <c r="A1823" s="7"/>
      <c r="B1823" s="7"/>
      <c r="C1823" s="7"/>
      <c r="P1823" s="2"/>
      <c r="AQ1823" s="228"/>
    </row>
    <row r="1824" spans="1:43" s="1" customFormat="1" ht="15" customHeight="1" x14ac:dyDescent="0.4">
      <c r="A1824" s="7"/>
      <c r="B1824" s="7"/>
      <c r="C1824" s="7"/>
      <c r="P1824" s="2"/>
      <c r="AQ1824" s="228"/>
    </row>
    <row r="1825" spans="1:43" s="1" customFormat="1" ht="15" customHeight="1" x14ac:dyDescent="0.4">
      <c r="A1825" s="7"/>
      <c r="B1825" s="7"/>
      <c r="C1825" s="7"/>
      <c r="P1825" s="2"/>
      <c r="AQ1825" s="228"/>
    </row>
    <row r="1826" spans="1:43" s="1" customFormat="1" ht="15" customHeight="1" x14ac:dyDescent="0.4">
      <c r="A1826" s="7"/>
      <c r="B1826" s="7"/>
      <c r="C1826" s="7"/>
      <c r="P1826" s="2"/>
      <c r="AQ1826" s="228"/>
    </row>
    <row r="1827" spans="1:43" s="1" customFormat="1" ht="15" customHeight="1" x14ac:dyDescent="0.4">
      <c r="A1827" s="7"/>
      <c r="B1827" s="7"/>
      <c r="C1827" s="7"/>
      <c r="P1827" s="2"/>
      <c r="AQ1827" s="228"/>
    </row>
    <row r="1828" spans="1:43" s="1" customFormat="1" ht="15" customHeight="1" x14ac:dyDescent="0.4">
      <c r="A1828" s="7"/>
      <c r="B1828" s="7"/>
      <c r="C1828" s="7"/>
      <c r="P1828" s="2"/>
      <c r="AQ1828" s="228"/>
    </row>
    <row r="1829" spans="1:43" s="1" customFormat="1" ht="15" customHeight="1" x14ac:dyDescent="0.4">
      <c r="A1829" s="7"/>
      <c r="B1829" s="7"/>
      <c r="C1829" s="7"/>
      <c r="P1829" s="2"/>
      <c r="AQ1829" s="228"/>
    </row>
    <row r="1830" spans="1:43" s="1" customFormat="1" ht="15" customHeight="1" x14ac:dyDescent="0.4">
      <c r="A1830" s="7"/>
      <c r="B1830" s="7"/>
      <c r="C1830" s="7"/>
      <c r="P1830" s="2"/>
      <c r="AQ1830" s="228"/>
    </row>
    <row r="1831" spans="1:43" s="1" customFormat="1" ht="15" customHeight="1" x14ac:dyDescent="0.4">
      <c r="A1831" s="7"/>
      <c r="B1831" s="7"/>
      <c r="C1831" s="7"/>
      <c r="P1831" s="2"/>
      <c r="AQ1831" s="228"/>
    </row>
    <row r="1832" spans="1:43" s="1" customFormat="1" ht="15" customHeight="1" x14ac:dyDescent="0.4">
      <c r="A1832" s="7"/>
      <c r="B1832" s="7"/>
      <c r="C1832" s="7"/>
      <c r="P1832" s="2"/>
      <c r="AQ1832" s="228"/>
    </row>
    <row r="1833" spans="1:43" s="1" customFormat="1" ht="15" customHeight="1" x14ac:dyDescent="0.4">
      <c r="A1833" s="7"/>
      <c r="B1833" s="7"/>
      <c r="C1833" s="7"/>
      <c r="P1833" s="2"/>
      <c r="AQ1833" s="228"/>
    </row>
    <row r="1834" spans="1:43" s="1" customFormat="1" ht="15" customHeight="1" x14ac:dyDescent="0.4">
      <c r="A1834" s="7"/>
      <c r="B1834" s="7"/>
      <c r="C1834" s="7"/>
      <c r="P1834" s="2"/>
      <c r="AQ1834" s="228"/>
    </row>
    <row r="1835" spans="1:43" s="1" customFormat="1" ht="15" customHeight="1" x14ac:dyDescent="0.4">
      <c r="A1835" s="7"/>
      <c r="B1835" s="7"/>
      <c r="C1835" s="7"/>
      <c r="P1835" s="2"/>
      <c r="AQ1835" s="228"/>
    </row>
    <row r="1836" spans="1:43" s="1" customFormat="1" ht="15" customHeight="1" x14ac:dyDescent="0.4">
      <c r="A1836" s="7"/>
      <c r="B1836" s="7"/>
      <c r="C1836" s="7"/>
      <c r="P1836" s="2"/>
      <c r="AQ1836" s="228"/>
    </row>
    <row r="1837" spans="1:43" s="1" customFormat="1" ht="15" customHeight="1" x14ac:dyDescent="0.4">
      <c r="A1837" s="7"/>
      <c r="B1837" s="7"/>
      <c r="C1837" s="7"/>
      <c r="P1837" s="2"/>
      <c r="AQ1837" s="228"/>
    </row>
    <row r="1838" spans="1:43" s="1" customFormat="1" ht="15" customHeight="1" x14ac:dyDescent="0.4">
      <c r="A1838" s="7"/>
      <c r="B1838" s="7"/>
      <c r="C1838" s="7"/>
      <c r="P1838" s="2"/>
      <c r="AQ1838" s="228"/>
    </row>
    <row r="1839" spans="1:43" s="1" customFormat="1" ht="15" customHeight="1" x14ac:dyDescent="0.4">
      <c r="A1839" s="7"/>
      <c r="B1839" s="7"/>
      <c r="C1839" s="7"/>
      <c r="P1839" s="2"/>
      <c r="AQ1839" s="228"/>
    </row>
    <row r="1840" spans="1:43" s="1" customFormat="1" ht="15" customHeight="1" x14ac:dyDescent="0.4">
      <c r="A1840" s="7"/>
      <c r="B1840" s="7"/>
      <c r="C1840" s="7"/>
      <c r="P1840" s="2"/>
      <c r="AQ1840" s="228"/>
    </row>
    <row r="1841" spans="1:43" s="1" customFormat="1" ht="15" customHeight="1" x14ac:dyDescent="0.4">
      <c r="A1841" s="7"/>
      <c r="B1841" s="7"/>
      <c r="C1841" s="7"/>
      <c r="P1841" s="2"/>
      <c r="AQ1841" s="228"/>
    </row>
    <row r="1842" spans="1:43" s="1" customFormat="1" ht="15" customHeight="1" x14ac:dyDescent="0.4">
      <c r="A1842" s="7"/>
      <c r="B1842" s="7"/>
      <c r="C1842" s="7"/>
      <c r="P1842" s="2"/>
      <c r="AQ1842" s="228"/>
    </row>
    <row r="1843" spans="1:43" s="1" customFormat="1" ht="15" customHeight="1" x14ac:dyDescent="0.4">
      <c r="A1843" s="7"/>
      <c r="B1843" s="7"/>
      <c r="C1843" s="7"/>
      <c r="P1843" s="2"/>
      <c r="AQ1843" s="228"/>
    </row>
    <row r="1844" spans="1:43" s="1" customFormat="1" ht="15" customHeight="1" x14ac:dyDescent="0.4">
      <c r="A1844" s="7"/>
      <c r="B1844" s="7"/>
      <c r="C1844" s="7"/>
      <c r="P1844" s="2"/>
      <c r="AQ1844" s="228"/>
    </row>
    <row r="1845" spans="1:43" s="1" customFormat="1" ht="15" customHeight="1" x14ac:dyDescent="0.4">
      <c r="A1845" s="7"/>
      <c r="B1845" s="7"/>
      <c r="C1845" s="7"/>
      <c r="P1845" s="2"/>
      <c r="AQ1845" s="228"/>
    </row>
    <row r="1846" spans="1:43" s="1" customFormat="1" ht="15" customHeight="1" x14ac:dyDescent="0.4">
      <c r="A1846" s="7"/>
      <c r="B1846" s="7"/>
      <c r="C1846" s="7"/>
      <c r="P1846" s="2"/>
      <c r="AQ1846" s="228"/>
    </row>
    <row r="1847" spans="1:43" s="1" customFormat="1" ht="15" customHeight="1" x14ac:dyDescent="0.4">
      <c r="A1847" s="7"/>
      <c r="B1847" s="7"/>
      <c r="C1847" s="7"/>
      <c r="P1847" s="2"/>
      <c r="AQ1847" s="228"/>
    </row>
    <row r="1848" spans="1:43" s="1" customFormat="1" ht="15" customHeight="1" x14ac:dyDescent="0.4">
      <c r="A1848" s="7"/>
      <c r="B1848" s="7"/>
      <c r="C1848" s="7"/>
      <c r="P1848" s="2"/>
      <c r="AQ1848" s="228"/>
    </row>
    <row r="1849" spans="1:43" s="1" customFormat="1" ht="15" customHeight="1" x14ac:dyDescent="0.4">
      <c r="A1849" s="7"/>
      <c r="B1849" s="7"/>
      <c r="C1849" s="7"/>
      <c r="P1849" s="2"/>
      <c r="AQ1849" s="228"/>
    </row>
    <row r="1850" spans="1:43" s="1" customFormat="1" ht="15" customHeight="1" x14ac:dyDescent="0.4">
      <c r="A1850" s="7"/>
      <c r="B1850" s="7"/>
      <c r="C1850" s="7"/>
      <c r="P1850" s="2"/>
      <c r="AQ1850" s="228"/>
    </row>
    <row r="1851" spans="1:43" s="1" customFormat="1" ht="15" customHeight="1" x14ac:dyDescent="0.4">
      <c r="A1851" s="7"/>
      <c r="B1851" s="7"/>
      <c r="C1851" s="7"/>
      <c r="P1851" s="2"/>
      <c r="AQ1851" s="228"/>
    </row>
    <row r="1852" spans="1:43" s="1" customFormat="1" ht="15" customHeight="1" x14ac:dyDescent="0.4">
      <c r="A1852" s="7"/>
      <c r="B1852" s="7"/>
      <c r="C1852" s="7"/>
      <c r="P1852" s="2"/>
      <c r="AQ1852" s="228"/>
    </row>
    <row r="1853" spans="1:43" s="1" customFormat="1" ht="15" customHeight="1" x14ac:dyDescent="0.4">
      <c r="A1853" s="7"/>
      <c r="B1853" s="7"/>
      <c r="C1853" s="7"/>
      <c r="P1853" s="2"/>
      <c r="AQ1853" s="228"/>
    </row>
    <row r="1854" spans="1:43" s="1" customFormat="1" ht="15" customHeight="1" x14ac:dyDescent="0.4">
      <c r="A1854" s="7"/>
      <c r="B1854" s="7"/>
      <c r="C1854" s="7"/>
      <c r="P1854" s="2"/>
      <c r="AQ1854" s="228"/>
    </row>
    <row r="1855" spans="1:43" s="1" customFormat="1" ht="15" customHeight="1" x14ac:dyDescent="0.4">
      <c r="A1855" s="7"/>
      <c r="B1855" s="7"/>
      <c r="C1855" s="7"/>
      <c r="P1855" s="2"/>
      <c r="AQ1855" s="228"/>
    </row>
    <row r="1856" spans="1:43" s="1" customFormat="1" ht="15" customHeight="1" x14ac:dyDescent="0.4">
      <c r="A1856" s="7"/>
      <c r="B1856" s="7"/>
      <c r="C1856" s="7"/>
      <c r="P1856" s="2"/>
      <c r="AQ1856" s="228"/>
    </row>
    <row r="1857" spans="1:43" s="1" customFormat="1" ht="15" customHeight="1" x14ac:dyDescent="0.4">
      <c r="A1857" s="7"/>
      <c r="B1857" s="7"/>
      <c r="C1857" s="7"/>
      <c r="P1857" s="2"/>
      <c r="AQ1857" s="228"/>
    </row>
    <row r="1858" spans="1:43" s="1" customFormat="1" ht="15" customHeight="1" x14ac:dyDescent="0.4">
      <c r="A1858" s="7"/>
      <c r="B1858" s="7"/>
      <c r="C1858" s="7"/>
      <c r="P1858" s="2"/>
      <c r="AQ1858" s="228"/>
    </row>
    <row r="1859" spans="1:43" s="1" customFormat="1" ht="15" customHeight="1" x14ac:dyDescent="0.4">
      <c r="A1859" s="7"/>
      <c r="B1859" s="7"/>
      <c r="C1859" s="7"/>
      <c r="P1859" s="2"/>
      <c r="AQ1859" s="228"/>
    </row>
    <row r="1860" spans="1:43" s="1" customFormat="1" ht="15" customHeight="1" x14ac:dyDescent="0.4">
      <c r="A1860" s="7"/>
      <c r="B1860" s="7"/>
      <c r="C1860" s="7"/>
      <c r="P1860" s="2"/>
      <c r="AQ1860" s="228"/>
    </row>
    <row r="1861" spans="1:43" s="1" customFormat="1" ht="15" customHeight="1" x14ac:dyDescent="0.4">
      <c r="A1861" s="7"/>
      <c r="B1861" s="7"/>
      <c r="C1861" s="7"/>
      <c r="P1861" s="2"/>
      <c r="AQ1861" s="228"/>
    </row>
    <row r="1862" spans="1:43" s="1" customFormat="1" ht="15" customHeight="1" x14ac:dyDescent="0.4">
      <c r="A1862" s="7"/>
      <c r="B1862" s="7"/>
      <c r="C1862" s="7"/>
      <c r="P1862" s="2"/>
      <c r="AQ1862" s="228"/>
    </row>
    <row r="1863" spans="1:43" s="1" customFormat="1" ht="15" customHeight="1" x14ac:dyDescent="0.4">
      <c r="A1863" s="7"/>
      <c r="B1863" s="7"/>
      <c r="C1863" s="7"/>
      <c r="P1863" s="2"/>
      <c r="AQ1863" s="228"/>
    </row>
    <row r="1864" spans="1:43" s="1" customFormat="1" ht="15" customHeight="1" x14ac:dyDescent="0.4">
      <c r="A1864" s="7"/>
      <c r="B1864" s="7"/>
      <c r="C1864" s="7"/>
      <c r="P1864" s="2"/>
      <c r="AQ1864" s="228"/>
    </row>
    <row r="1865" spans="1:43" s="1" customFormat="1" ht="15" customHeight="1" x14ac:dyDescent="0.4">
      <c r="A1865" s="7"/>
      <c r="B1865" s="7"/>
      <c r="C1865" s="7"/>
      <c r="P1865" s="2"/>
      <c r="AQ1865" s="228"/>
    </row>
    <row r="1866" spans="1:43" s="1" customFormat="1" ht="15" customHeight="1" x14ac:dyDescent="0.4">
      <c r="A1866" s="7"/>
      <c r="B1866" s="7"/>
      <c r="C1866" s="7"/>
      <c r="P1866" s="2"/>
      <c r="AQ1866" s="228"/>
    </row>
    <row r="1867" spans="1:43" s="1" customFormat="1" ht="15" customHeight="1" x14ac:dyDescent="0.4">
      <c r="A1867" s="7"/>
      <c r="B1867" s="7"/>
      <c r="C1867" s="7"/>
      <c r="P1867" s="2"/>
      <c r="AQ1867" s="228"/>
    </row>
    <row r="1868" spans="1:43" s="1" customFormat="1" ht="15" customHeight="1" x14ac:dyDescent="0.4">
      <c r="A1868" s="7"/>
      <c r="B1868" s="7"/>
      <c r="C1868" s="7"/>
      <c r="P1868" s="2"/>
      <c r="AQ1868" s="228"/>
    </row>
    <row r="1869" spans="1:43" s="1" customFormat="1" ht="15" customHeight="1" x14ac:dyDescent="0.4">
      <c r="A1869" s="7"/>
      <c r="B1869" s="7"/>
      <c r="C1869" s="7"/>
      <c r="P1869" s="2"/>
      <c r="AQ1869" s="228"/>
    </row>
    <row r="1870" spans="1:43" s="1" customFormat="1" ht="15" customHeight="1" x14ac:dyDescent="0.4">
      <c r="A1870" s="7"/>
      <c r="B1870" s="7"/>
      <c r="C1870" s="7"/>
      <c r="P1870" s="2"/>
      <c r="AQ1870" s="228"/>
    </row>
    <row r="1871" spans="1:43" s="1" customFormat="1" ht="15" customHeight="1" x14ac:dyDescent="0.4">
      <c r="A1871" s="7"/>
      <c r="B1871" s="7"/>
      <c r="C1871" s="7"/>
      <c r="P1871" s="2"/>
      <c r="AQ1871" s="228"/>
    </row>
    <row r="1872" spans="1:43" s="1" customFormat="1" ht="15" customHeight="1" x14ac:dyDescent="0.4">
      <c r="A1872" s="7"/>
      <c r="B1872" s="7"/>
      <c r="C1872" s="7"/>
      <c r="P1872" s="2"/>
      <c r="AQ1872" s="228"/>
    </row>
    <row r="1873" spans="1:43" s="1" customFormat="1" ht="15" customHeight="1" x14ac:dyDescent="0.4">
      <c r="A1873" s="7"/>
      <c r="B1873" s="7"/>
      <c r="C1873" s="7"/>
      <c r="P1873" s="2"/>
      <c r="AQ1873" s="228"/>
    </row>
    <row r="1874" spans="1:43" s="1" customFormat="1" ht="15" customHeight="1" x14ac:dyDescent="0.4">
      <c r="A1874" s="7"/>
      <c r="B1874" s="7"/>
      <c r="C1874" s="7"/>
      <c r="P1874" s="2"/>
      <c r="AQ1874" s="228"/>
    </row>
    <row r="1875" spans="1:43" s="1" customFormat="1" ht="15" customHeight="1" x14ac:dyDescent="0.4">
      <c r="A1875" s="7"/>
      <c r="B1875" s="7"/>
      <c r="C1875" s="7"/>
      <c r="P1875" s="2"/>
      <c r="AQ1875" s="228"/>
    </row>
    <row r="1876" spans="1:43" s="1" customFormat="1" ht="15" customHeight="1" x14ac:dyDescent="0.4">
      <c r="A1876" s="7"/>
      <c r="B1876" s="7"/>
      <c r="C1876" s="7"/>
      <c r="P1876" s="2"/>
      <c r="AQ1876" s="228"/>
    </row>
    <row r="1877" spans="1:43" s="1" customFormat="1" ht="15" customHeight="1" x14ac:dyDescent="0.4">
      <c r="A1877" s="7"/>
      <c r="B1877" s="7"/>
      <c r="C1877" s="7"/>
      <c r="P1877" s="2"/>
      <c r="AQ1877" s="228"/>
    </row>
    <row r="1878" spans="1:43" s="1" customFormat="1" ht="15" customHeight="1" x14ac:dyDescent="0.4">
      <c r="A1878" s="7"/>
      <c r="B1878" s="7"/>
      <c r="C1878" s="7"/>
      <c r="P1878" s="2"/>
      <c r="AQ1878" s="228"/>
    </row>
    <row r="1879" spans="1:43" s="1" customFormat="1" ht="15" customHeight="1" x14ac:dyDescent="0.4">
      <c r="A1879" s="7"/>
      <c r="B1879" s="7"/>
      <c r="C1879" s="7"/>
      <c r="P1879" s="2"/>
      <c r="AQ1879" s="228"/>
    </row>
    <row r="1880" spans="1:43" s="1" customFormat="1" ht="15" customHeight="1" x14ac:dyDescent="0.4">
      <c r="A1880" s="7"/>
      <c r="B1880" s="7"/>
      <c r="C1880" s="7"/>
      <c r="P1880" s="2"/>
      <c r="AQ1880" s="228"/>
    </row>
    <row r="1881" spans="1:43" s="1" customFormat="1" ht="15" customHeight="1" x14ac:dyDescent="0.4">
      <c r="A1881" s="7"/>
      <c r="B1881" s="7"/>
      <c r="C1881" s="7"/>
      <c r="P1881" s="2"/>
      <c r="AQ1881" s="228"/>
    </row>
    <row r="1882" spans="1:43" s="1" customFormat="1" ht="15" customHeight="1" x14ac:dyDescent="0.4">
      <c r="A1882" s="7"/>
      <c r="B1882" s="7"/>
      <c r="C1882" s="7"/>
      <c r="P1882" s="2"/>
      <c r="AQ1882" s="228"/>
    </row>
    <row r="1883" spans="1:43" s="1" customFormat="1" ht="15" customHeight="1" x14ac:dyDescent="0.4">
      <c r="A1883" s="7"/>
      <c r="B1883" s="7"/>
      <c r="C1883" s="7"/>
      <c r="P1883" s="2"/>
      <c r="AQ1883" s="228"/>
    </row>
    <row r="1884" spans="1:43" s="1" customFormat="1" ht="15" customHeight="1" x14ac:dyDescent="0.4">
      <c r="A1884" s="7"/>
      <c r="B1884" s="7"/>
      <c r="C1884" s="7"/>
      <c r="P1884" s="2"/>
      <c r="AQ1884" s="228"/>
    </row>
    <row r="1885" spans="1:43" s="1" customFormat="1" ht="15" customHeight="1" x14ac:dyDescent="0.4">
      <c r="A1885" s="7"/>
      <c r="B1885" s="7"/>
      <c r="C1885" s="7"/>
      <c r="P1885" s="2"/>
      <c r="AQ1885" s="228"/>
    </row>
    <row r="1886" spans="1:43" s="1" customFormat="1" ht="15" customHeight="1" x14ac:dyDescent="0.4">
      <c r="A1886" s="7"/>
      <c r="B1886" s="7"/>
      <c r="C1886" s="7"/>
      <c r="P1886" s="2"/>
      <c r="AQ1886" s="228"/>
    </row>
    <row r="1887" spans="1:43" s="1" customFormat="1" ht="15" customHeight="1" x14ac:dyDescent="0.4">
      <c r="A1887" s="7"/>
      <c r="B1887" s="7"/>
      <c r="C1887" s="7"/>
      <c r="P1887" s="2"/>
      <c r="AQ1887" s="228"/>
    </row>
    <row r="1888" spans="1:43" s="1" customFormat="1" ht="15" customHeight="1" x14ac:dyDescent="0.4">
      <c r="A1888" s="7"/>
      <c r="B1888" s="7"/>
      <c r="C1888" s="7"/>
      <c r="P1888" s="2"/>
      <c r="AQ1888" s="228"/>
    </row>
    <row r="1889" spans="1:43" s="1" customFormat="1" ht="15" customHeight="1" x14ac:dyDescent="0.4">
      <c r="A1889" s="7"/>
      <c r="B1889" s="7"/>
      <c r="C1889" s="7"/>
      <c r="P1889" s="2"/>
      <c r="AQ1889" s="228"/>
    </row>
    <row r="1890" spans="1:43" s="1" customFormat="1" ht="15" customHeight="1" x14ac:dyDescent="0.4">
      <c r="A1890" s="7"/>
      <c r="B1890" s="7"/>
      <c r="C1890" s="7"/>
      <c r="P1890" s="2"/>
      <c r="AQ1890" s="228"/>
    </row>
    <row r="1891" spans="1:43" s="1" customFormat="1" ht="15" customHeight="1" x14ac:dyDescent="0.4">
      <c r="A1891" s="7"/>
      <c r="B1891" s="7"/>
      <c r="C1891" s="7"/>
      <c r="P1891" s="2"/>
      <c r="AQ1891" s="228"/>
    </row>
    <row r="1892" spans="1:43" s="1" customFormat="1" ht="15" customHeight="1" x14ac:dyDescent="0.4">
      <c r="A1892" s="7"/>
      <c r="B1892" s="7"/>
      <c r="C1892" s="7"/>
      <c r="P1892" s="2"/>
      <c r="AQ1892" s="228"/>
    </row>
    <row r="1893" spans="1:43" s="1" customFormat="1" ht="15" customHeight="1" x14ac:dyDescent="0.4">
      <c r="A1893" s="7"/>
      <c r="B1893" s="7"/>
      <c r="C1893" s="7"/>
      <c r="P1893" s="2"/>
      <c r="AQ1893" s="228"/>
    </row>
    <row r="1894" spans="1:43" s="1" customFormat="1" ht="15" customHeight="1" x14ac:dyDescent="0.4">
      <c r="A1894" s="7"/>
      <c r="B1894" s="7"/>
      <c r="C1894" s="7"/>
      <c r="P1894" s="2"/>
      <c r="AQ1894" s="228"/>
    </row>
    <row r="1895" spans="1:43" s="1" customFormat="1" ht="15" customHeight="1" x14ac:dyDescent="0.4">
      <c r="A1895" s="7"/>
      <c r="B1895" s="7"/>
      <c r="C1895" s="7"/>
      <c r="P1895" s="2"/>
      <c r="AQ1895" s="228"/>
    </row>
    <row r="1896" spans="1:43" s="1" customFormat="1" ht="15" customHeight="1" x14ac:dyDescent="0.4">
      <c r="A1896" s="7"/>
      <c r="B1896" s="7"/>
      <c r="C1896" s="7"/>
      <c r="P1896" s="2"/>
      <c r="AQ1896" s="228"/>
    </row>
    <row r="1897" spans="1:43" s="1" customFormat="1" ht="15" customHeight="1" x14ac:dyDescent="0.4">
      <c r="A1897" s="7"/>
      <c r="B1897" s="7"/>
      <c r="C1897" s="7"/>
      <c r="P1897" s="2"/>
      <c r="AQ1897" s="228"/>
    </row>
    <row r="1898" spans="1:43" s="1" customFormat="1" ht="15" customHeight="1" x14ac:dyDescent="0.4">
      <c r="A1898" s="7"/>
      <c r="B1898" s="7"/>
      <c r="C1898" s="7"/>
      <c r="P1898" s="2"/>
      <c r="AQ1898" s="228"/>
    </row>
    <row r="1899" spans="1:43" s="1" customFormat="1" ht="15" customHeight="1" x14ac:dyDescent="0.4">
      <c r="A1899" s="7"/>
      <c r="B1899" s="7"/>
      <c r="C1899" s="7"/>
      <c r="P1899" s="2"/>
      <c r="AQ1899" s="228"/>
    </row>
    <row r="1900" spans="1:43" s="1" customFormat="1" ht="15" customHeight="1" x14ac:dyDescent="0.4">
      <c r="A1900" s="7"/>
      <c r="B1900" s="7"/>
      <c r="C1900" s="7"/>
      <c r="P1900" s="2"/>
      <c r="AQ1900" s="228"/>
    </row>
    <row r="1901" spans="1:43" s="1" customFormat="1" ht="15" customHeight="1" x14ac:dyDescent="0.4">
      <c r="A1901" s="7"/>
      <c r="B1901" s="7"/>
      <c r="C1901" s="7"/>
      <c r="P1901" s="2"/>
      <c r="AQ1901" s="228"/>
    </row>
    <row r="1902" spans="1:43" s="1" customFormat="1" ht="15" customHeight="1" x14ac:dyDescent="0.4">
      <c r="A1902" s="7"/>
      <c r="B1902" s="7"/>
      <c r="C1902" s="7"/>
      <c r="P1902" s="2"/>
      <c r="AQ1902" s="228"/>
    </row>
    <row r="1903" spans="1:43" s="1" customFormat="1" ht="15" customHeight="1" x14ac:dyDescent="0.4">
      <c r="A1903" s="7"/>
      <c r="B1903" s="7"/>
      <c r="C1903" s="7"/>
      <c r="P1903" s="2"/>
      <c r="AQ1903" s="228"/>
    </row>
    <row r="1904" spans="1:43" s="1" customFormat="1" ht="15" customHeight="1" x14ac:dyDescent="0.4">
      <c r="A1904" s="7"/>
      <c r="B1904" s="7"/>
      <c r="C1904" s="7"/>
      <c r="P1904" s="2"/>
      <c r="AQ1904" s="228"/>
    </row>
    <row r="1905" spans="1:43" s="1" customFormat="1" ht="15" customHeight="1" x14ac:dyDescent="0.4">
      <c r="A1905" s="7"/>
      <c r="B1905" s="7"/>
      <c r="C1905" s="7"/>
      <c r="P1905" s="2"/>
      <c r="AQ1905" s="228"/>
    </row>
    <row r="1906" spans="1:43" s="1" customFormat="1" ht="15" customHeight="1" x14ac:dyDescent="0.4">
      <c r="A1906" s="7"/>
      <c r="B1906" s="7"/>
      <c r="C1906" s="7"/>
      <c r="P1906" s="2"/>
      <c r="AQ1906" s="228"/>
    </row>
    <row r="1907" spans="1:43" s="1" customFormat="1" ht="15" customHeight="1" x14ac:dyDescent="0.4">
      <c r="A1907" s="7"/>
      <c r="B1907" s="7"/>
      <c r="C1907" s="7"/>
      <c r="P1907" s="2"/>
      <c r="AQ1907" s="228"/>
    </row>
    <row r="1908" spans="1:43" s="1" customFormat="1" ht="15" customHeight="1" x14ac:dyDescent="0.4">
      <c r="A1908" s="7"/>
      <c r="B1908" s="7"/>
      <c r="C1908" s="7"/>
      <c r="P1908" s="2"/>
      <c r="AQ1908" s="228"/>
    </row>
    <row r="1909" spans="1:43" s="1" customFormat="1" ht="15" customHeight="1" x14ac:dyDescent="0.4">
      <c r="A1909" s="7"/>
      <c r="B1909" s="7"/>
      <c r="C1909" s="7"/>
      <c r="P1909" s="2"/>
      <c r="AQ1909" s="228"/>
    </row>
    <row r="1910" spans="1:43" s="1" customFormat="1" ht="15" customHeight="1" x14ac:dyDescent="0.4">
      <c r="A1910" s="7"/>
      <c r="B1910" s="7"/>
      <c r="C1910" s="7"/>
      <c r="P1910" s="2"/>
      <c r="AQ1910" s="228"/>
    </row>
    <row r="1911" spans="1:43" s="1" customFormat="1" ht="15" customHeight="1" x14ac:dyDescent="0.4">
      <c r="A1911" s="7"/>
      <c r="B1911" s="7"/>
      <c r="C1911" s="7"/>
      <c r="P1911" s="2"/>
      <c r="AQ1911" s="228"/>
    </row>
    <row r="1912" spans="1:43" s="1" customFormat="1" ht="15" customHeight="1" x14ac:dyDescent="0.4">
      <c r="A1912" s="7"/>
      <c r="B1912" s="7"/>
      <c r="C1912" s="7"/>
      <c r="P1912" s="2"/>
      <c r="AQ1912" s="228"/>
    </row>
    <row r="1913" spans="1:43" s="1" customFormat="1" ht="15" customHeight="1" x14ac:dyDescent="0.4">
      <c r="A1913" s="7"/>
      <c r="B1913" s="7"/>
      <c r="C1913" s="7"/>
      <c r="P1913" s="2"/>
      <c r="AQ1913" s="228"/>
    </row>
    <row r="1914" spans="1:43" s="1" customFormat="1" ht="15" customHeight="1" x14ac:dyDescent="0.4">
      <c r="A1914" s="7"/>
      <c r="B1914" s="7"/>
      <c r="C1914" s="7"/>
      <c r="P1914" s="2"/>
      <c r="AQ1914" s="228"/>
    </row>
    <row r="1915" spans="1:43" s="1" customFormat="1" ht="15" customHeight="1" x14ac:dyDescent="0.4">
      <c r="A1915" s="7"/>
      <c r="B1915" s="7"/>
      <c r="C1915" s="7"/>
      <c r="P1915" s="2"/>
      <c r="AQ1915" s="228"/>
    </row>
    <row r="1916" spans="1:43" s="1" customFormat="1" ht="15" customHeight="1" x14ac:dyDescent="0.4">
      <c r="A1916" s="7"/>
      <c r="B1916" s="7"/>
      <c r="C1916" s="7"/>
      <c r="P1916" s="2"/>
      <c r="AQ1916" s="228"/>
    </row>
    <row r="1917" spans="1:43" s="1" customFormat="1" ht="15" customHeight="1" x14ac:dyDescent="0.4">
      <c r="A1917" s="7"/>
      <c r="B1917" s="7"/>
      <c r="C1917" s="7"/>
      <c r="P1917" s="2"/>
      <c r="AQ1917" s="228"/>
    </row>
    <row r="1918" spans="1:43" s="1" customFormat="1" ht="15" customHeight="1" x14ac:dyDescent="0.4">
      <c r="A1918" s="7"/>
      <c r="B1918" s="7"/>
      <c r="C1918" s="7"/>
      <c r="P1918" s="2"/>
      <c r="AQ1918" s="228"/>
    </row>
    <row r="1919" spans="1:43" s="1" customFormat="1" ht="15" customHeight="1" x14ac:dyDescent="0.4">
      <c r="A1919" s="7"/>
      <c r="B1919" s="7"/>
      <c r="C1919" s="7"/>
      <c r="P1919" s="2"/>
      <c r="AQ1919" s="228"/>
    </row>
    <row r="1920" spans="1:43" s="1" customFormat="1" ht="15" customHeight="1" x14ac:dyDescent="0.4">
      <c r="A1920" s="7"/>
      <c r="B1920" s="7"/>
      <c r="C1920" s="7"/>
      <c r="P1920" s="2"/>
      <c r="AQ1920" s="228"/>
    </row>
    <row r="1921" spans="1:43" s="1" customFormat="1" ht="15" customHeight="1" x14ac:dyDescent="0.4">
      <c r="A1921" s="7"/>
      <c r="B1921" s="7"/>
      <c r="C1921" s="7"/>
      <c r="P1921" s="2"/>
      <c r="AQ1921" s="228"/>
    </row>
    <row r="1922" spans="1:43" s="1" customFormat="1" ht="15" customHeight="1" x14ac:dyDescent="0.4">
      <c r="A1922" s="7"/>
      <c r="B1922" s="7"/>
      <c r="C1922" s="7"/>
      <c r="P1922" s="2"/>
      <c r="AQ1922" s="228"/>
    </row>
    <row r="1923" spans="1:43" s="1" customFormat="1" ht="15" customHeight="1" x14ac:dyDescent="0.4">
      <c r="A1923" s="7"/>
      <c r="B1923" s="7"/>
      <c r="C1923" s="7"/>
      <c r="P1923" s="2"/>
      <c r="AQ1923" s="228"/>
    </row>
    <row r="1924" spans="1:43" s="1" customFormat="1" ht="15" customHeight="1" x14ac:dyDescent="0.4">
      <c r="A1924" s="7"/>
      <c r="B1924" s="7"/>
      <c r="C1924" s="7"/>
      <c r="P1924" s="2"/>
      <c r="AQ1924" s="228"/>
    </row>
    <row r="1925" spans="1:43" s="1" customFormat="1" ht="15" customHeight="1" x14ac:dyDescent="0.4">
      <c r="A1925" s="7"/>
      <c r="B1925" s="7"/>
      <c r="C1925" s="7"/>
      <c r="P1925" s="2"/>
      <c r="AQ1925" s="228"/>
    </row>
    <row r="1926" spans="1:43" s="1" customFormat="1" ht="15" customHeight="1" x14ac:dyDescent="0.4">
      <c r="A1926" s="7"/>
      <c r="B1926" s="7"/>
      <c r="C1926" s="7"/>
      <c r="P1926" s="2"/>
      <c r="AQ1926" s="228"/>
    </row>
    <row r="1927" spans="1:43" s="1" customFormat="1" ht="15" customHeight="1" x14ac:dyDescent="0.4">
      <c r="A1927" s="7"/>
      <c r="B1927" s="7"/>
      <c r="C1927" s="7"/>
      <c r="P1927" s="2"/>
      <c r="AQ1927" s="228"/>
    </row>
    <row r="1928" spans="1:43" s="1" customFormat="1" ht="15" customHeight="1" x14ac:dyDescent="0.4">
      <c r="A1928" s="7"/>
      <c r="B1928" s="7"/>
      <c r="C1928" s="7"/>
      <c r="P1928" s="2"/>
      <c r="AQ1928" s="228"/>
    </row>
    <row r="1929" spans="1:43" s="1" customFormat="1" ht="15" customHeight="1" x14ac:dyDescent="0.4">
      <c r="A1929" s="7"/>
      <c r="B1929" s="7"/>
      <c r="C1929" s="7"/>
      <c r="P1929" s="2"/>
      <c r="AQ1929" s="228"/>
    </row>
    <row r="1930" spans="1:43" s="1" customFormat="1" ht="15" customHeight="1" x14ac:dyDescent="0.4">
      <c r="A1930" s="7"/>
      <c r="B1930" s="7"/>
      <c r="C1930" s="7"/>
      <c r="P1930" s="2"/>
      <c r="AQ1930" s="228"/>
    </row>
    <row r="1931" spans="1:43" s="1" customFormat="1" ht="15" customHeight="1" x14ac:dyDescent="0.4">
      <c r="A1931" s="7"/>
      <c r="B1931" s="7"/>
      <c r="C1931" s="7"/>
      <c r="P1931" s="2"/>
      <c r="AQ1931" s="228"/>
    </row>
    <row r="1932" spans="1:43" s="1" customFormat="1" ht="15" customHeight="1" x14ac:dyDescent="0.4">
      <c r="A1932" s="7"/>
      <c r="B1932" s="7"/>
      <c r="C1932" s="7"/>
      <c r="P1932" s="2"/>
      <c r="AQ1932" s="228"/>
    </row>
    <row r="1933" spans="1:43" s="1" customFormat="1" ht="15" customHeight="1" x14ac:dyDescent="0.4">
      <c r="A1933" s="7"/>
      <c r="B1933" s="7"/>
      <c r="C1933" s="7"/>
      <c r="P1933" s="2"/>
      <c r="AQ1933" s="228"/>
    </row>
    <row r="1934" spans="1:43" s="1" customFormat="1" ht="15" customHeight="1" x14ac:dyDescent="0.4">
      <c r="A1934" s="7"/>
      <c r="B1934" s="7"/>
      <c r="C1934" s="7"/>
      <c r="P1934" s="2"/>
      <c r="AQ1934" s="228"/>
    </row>
    <row r="1935" spans="1:43" s="1" customFormat="1" ht="15" customHeight="1" x14ac:dyDescent="0.4">
      <c r="A1935" s="7"/>
      <c r="B1935" s="7"/>
      <c r="C1935" s="7"/>
      <c r="P1935" s="2"/>
      <c r="AQ1935" s="228"/>
    </row>
    <row r="1936" spans="1:43" s="1" customFormat="1" ht="15" customHeight="1" x14ac:dyDescent="0.4">
      <c r="A1936" s="7"/>
      <c r="B1936" s="7"/>
      <c r="C1936" s="7"/>
      <c r="P1936" s="2"/>
      <c r="AQ1936" s="228"/>
    </row>
    <row r="1937" spans="1:43" s="1" customFormat="1" ht="15" customHeight="1" x14ac:dyDescent="0.4">
      <c r="A1937" s="7"/>
      <c r="B1937" s="7"/>
      <c r="C1937" s="7"/>
      <c r="P1937" s="2"/>
      <c r="AQ1937" s="228"/>
    </row>
    <row r="1938" spans="1:43" s="1" customFormat="1" ht="15" customHeight="1" x14ac:dyDescent="0.4">
      <c r="A1938" s="7"/>
      <c r="B1938" s="7"/>
      <c r="C1938" s="7"/>
      <c r="P1938" s="2"/>
      <c r="AQ1938" s="228"/>
    </row>
    <row r="1939" spans="1:43" s="1" customFormat="1" ht="15" customHeight="1" x14ac:dyDescent="0.4">
      <c r="A1939" s="7"/>
      <c r="B1939" s="7"/>
      <c r="C1939" s="7"/>
      <c r="P1939" s="2"/>
      <c r="AQ1939" s="228"/>
    </row>
    <row r="1940" spans="1:43" s="1" customFormat="1" ht="15" customHeight="1" x14ac:dyDescent="0.4">
      <c r="A1940" s="7"/>
      <c r="B1940" s="7"/>
      <c r="C1940" s="7"/>
      <c r="P1940" s="2"/>
      <c r="AQ1940" s="228"/>
    </row>
    <row r="1941" spans="1:43" s="1" customFormat="1" ht="15" customHeight="1" x14ac:dyDescent="0.4">
      <c r="A1941" s="7"/>
      <c r="B1941" s="7"/>
      <c r="C1941" s="7"/>
      <c r="P1941" s="2"/>
      <c r="AQ1941" s="228"/>
    </row>
    <row r="1942" spans="1:43" s="1" customFormat="1" ht="15" customHeight="1" x14ac:dyDescent="0.4">
      <c r="A1942" s="7"/>
      <c r="B1942" s="7"/>
      <c r="C1942" s="7"/>
      <c r="P1942" s="2"/>
      <c r="AQ1942" s="228"/>
    </row>
    <row r="1943" spans="1:43" s="1" customFormat="1" ht="15" customHeight="1" x14ac:dyDescent="0.4">
      <c r="A1943" s="7"/>
      <c r="B1943" s="7"/>
      <c r="C1943" s="7"/>
      <c r="P1943" s="2"/>
      <c r="AQ1943" s="228"/>
    </row>
    <row r="1944" spans="1:43" s="1" customFormat="1" ht="15" customHeight="1" x14ac:dyDescent="0.4">
      <c r="A1944" s="7"/>
      <c r="B1944" s="7"/>
      <c r="C1944" s="7"/>
      <c r="P1944" s="2"/>
      <c r="AQ1944" s="228"/>
    </row>
    <row r="1945" spans="1:43" s="1" customFormat="1" ht="15" customHeight="1" x14ac:dyDescent="0.4">
      <c r="A1945" s="7"/>
      <c r="B1945" s="7"/>
      <c r="C1945" s="7"/>
      <c r="P1945" s="2"/>
      <c r="AQ1945" s="228"/>
    </row>
    <row r="1946" spans="1:43" s="1" customFormat="1" ht="15" customHeight="1" x14ac:dyDescent="0.4">
      <c r="A1946" s="7"/>
      <c r="B1946" s="7"/>
      <c r="C1946" s="7"/>
      <c r="P1946" s="2"/>
      <c r="AQ1946" s="228"/>
    </row>
    <row r="1947" spans="1:43" s="1" customFormat="1" ht="15" customHeight="1" x14ac:dyDescent="0.4">
      <c r="A1947" s="7"/>
      <c r="B1947" s="7"/>
      <c r="C1947" s="7"/>
      <c r="P1947" s="2"/>
      <c r="AQ1947" s="228"/>
    </row>
    <row r="1948" spans="1:43" s="1" customFormat="1" ht="15" customHeight="1" x14ac:dyDescent="0.4">
      <c r="A1948" s="7"/>
      <c r="B1948" s="7"/>
      <c r="C1948" s="7"/>
      <c r="P1948" s="2"/>
      <c r="AQ1948" s="228"/>
    </row>
    <row r="1949" spans="1:43" s="1" customFormat="1" ht="15" customHeight="1" x14ac:dyDescent="0.4">
      <c r="A1949" s="7"/>
      <c r="B1949" s="7"/>
      <c r="C1949" s="7"/>
      <c r="P1949" s="2"/>
      <c r="AQ1949" s="228"/>
    </row>
    <row r="1950" spans="1:43" s="1" customFormat="1" ht="15" customHeight="1" x14ac:dyDescent="0.4">
      <c r="A1950" s="7"/>
      <c r="B1950" s="7"/>
      <c r="C1950" s="7"/>
      <c r="P1950" s="2"/>
      <c r="AQ1950" s="228"/>
    </row>
    <row r="1951" spans="1:43" s="1" customFormat="1" ht="15" customHeight="1" x14ac:dyDescent="0.4">
      <c r="A1951" s="7"/>
      <c r="B1951" s="7"/>
      <c r="C1951" s="7"/>
      <c r="P1951" s="2"/>
      <c r="AQ1951" s="228"/>
    </row>
    <row r="1952" spans="1:43" s="1" customFormat="1" ht="15" customHeight="1" x14ac:dyDescent="0.4">
      <c r="A1952" s="7"/>
      <c r="B1952" s="7"/>
      <c r="C1952" s="7"/>
      <c r="P1952" s="2"/>
      <c r="AQ1952" s="228"/>
    </row>
    <row r="1953" spans="1:43" s="1" customFormat="1" ht="15" customHeight="1" x14ac:dyDescent="0.4">
      <c r="A1953" s="7"/>
      <c r="B1953" s="7"/>
      <c r="C1953" s="7"/>
      <c r="P1953" s="2"/>
      <c r="AQ1953" s="228"/>
    </row>
    <row r="1954" spans="1:43" s="1" customFormat="1" ht="15" customHeight="1" x14ac:dyDescent="0.4">
      <c r="A1954" s="7"/>
      <c r="B1954" s="7"/>
      <c r="C1954" s="7"/>
      <c r="P1954" s="2"/>
      <c r="AQ1954" s="228"/>
    </row>
    <row r="1955" spans="1:43" s="1" customFormat="1" ht="15" customHeight="1" x14ac:dyDescent="0.4">
      <c r="A1955" s="7"/>
      <c r="B1955" s="7"/>
      <c r="C1955" s="7"/>
      <c r="P1955" s="2"/>
      <c r="AQ1955" s="228"/>
    </row>
    <row r="1956" spans="1:43" s="1" customFormat="1" ht="15" customHeight="1" x14ac:dyDescent="0.4">
      <c r="A1956" s="7"/>
      <c r="B1956" s="7"/>
      <c r="C1956" s="7"/>
      <c r="P1956" s="2"/>
      <c r="AQ1956" s="228"/>
    </row>
    <row r="1957" spans="1:43" s="1" customFormat="1" ht="15" customHeight="1" x14ac:dyDescent="0.4">
      <c r="A1957" s="7"/>
      <c r="B1957" s="7"/>
      <c r="C1957" s="7"/>
      <c r="P1957" s="2"/>
      <c r="AQ1957" s="228"/>
    </row>
    <row r="1958" spans="1:43" s="1" customFormat="1" ht="15" customHeight="1" x14ac:dyDescent="0.4">
      <c r="A1958" s="7"/>
      <c r="B1958" s="7"/>
      <c r="C1958" s="7"/>
      <c r="P1958" s="2"/>
      <c r="AQ1958" s="228"/>
    </row>
    <row r="1959" spans="1:43" s="1" customFormat="1" ht="15" customHeight="1" x14ac:dyDescent="0.4">
      <c r="A1959" s="7"/>
      <c r="B1959" s="7"/>
      <c r="C1959" s="7"/>
      <c r="P1959" s="2"/>
      <c r="AQ1959" s="228"/>
    </row>
    <row r="1960" spans="1:43" s="1" customFormat="1" ht="15" customHeight="1" x14ac:dyDescent="0.4">
      <c r="A1960" s="7"/>
      <c r="B1960" s="7"/>
      <c r="C1960" s="7"/>
      <c r="P1960" s="2"/>
      <c r="AQ1960" s="228"/>
    </row>
    <row r="1961" spans="1:43" s="1" customFormat="1" ht="15" customHeight="1" x14ac:dyDescent="0.4">
      <c r="A1961" s="7"/>
      <c r="B1961" s="7"/>
      <c r="C1961" s="7"/>
      <c r="P1961" s="2"/>
      <c r="AQ1961" s="228"/>
    </row>
    <row r="1962" spans="1:43" s="1" customFormat="1" ht="15" customHeight="1" x14ac:dyDescent="0.4">
      <c r="A1962" s="7"/>
      <c r="B1962" s="7"/>
      <c r="C1962" s="7"/>
      <c r="P1962" s="2"/>
      <c r="AQ1962" s="228"/>
    </row>
    <row r="1963" spans="1:43" s="1" customFormat="1" ht="15" customHeight="1" x14ac:dyDescent="0.4">
      <c r="A1963" s="7"/>
      <c r="B1963" s="7"/>
      <c r="C1963" s="7"/>
      <c r="P1963" s="2"/>
      <c r="AQ1963" s="228"/>
    </row>
    <row r="1964" spans="1:43" s="1" customFormat="1" ht="15" customHeight="1" x14ac:dyDescent="0.4">
      <c r="A1964" s="7"/>
      <c r="B1964" s="7"/>
      <c r="C1964" s="7"/>
      <c r="P1964" s="2"/>
      <c r="AQ1964" s="228"/>
    </row>
    <row r="1965" spans="1:43" s="1" customFormat="1" ht="15" customHeight="1" x14ac:dyDescent="0.4">
      <c r="A1965" s="7"/>
      <c r="B1965" s="7"/>
      <c r="C1965" s="7"/>
      <c r="P1965" s="2"/>
      <c r="AQ1965" s="228"/>
    </row>
    <row r="1966" spans="1:43" s="1" customFormat="1" ht="15" customHeight="1" x14ac:dyDescent="0.4">
      <c r="A1966" s="7"/>
      <c r="B1966" s="7"/>
      <c r="C1966" s="7"/>
      <c r="P1966" s="2"/>
      <c r="AQ1966" s="228"/>
    </row>
    <row r="1967" spans="1:43" s="1" customFormat="1" ht="15" customHeight="1" x14ac:dyDescent="0.4">
      <c r="A1967" s="7"/>
      <c r="B1967" s="7"/>
      <c r="C1967" s="7"/>
      <c r="P1967" s="2"/>
      <c r="AQ1967" s="228"/>
    </row>
    <row r="1968" spans="1:43" s="1" customFormat="1" ht="15" customHeight="1" x14ac:dyDescent="0.4">
      <c r="A1968" s="7"/>
      <c r="B1968" s="7"/>
      <c r="C1968" s="7"/>
      <c r="P1968" s="2"/>
      <c r="AQ1968" s="228"/>
    </row>
    <row r="1969" spans="1:43" s="1" customFormat="1" ht="15" customHeight="1" x14ac:dyDescent="0.4">
      <c r="A1969" s="7"/>
      <c r="B1969" s="7"/>
      <c r="C1969" s="7"/>
      <c r="P1969" s="2"/>
      <c r="AQ1969" s="228"/>
    </row>
    <row r="1970" spans="1:43" s="1" customFormat="1" ht="15" customHeight="1" x14ac:dyDescent="0.4">
      <c r="A1970" s="7"/>
      <c r="B1970" s="7"/>
      <c r="C1970" s="7"/>
      <c r="P1970" s="2"/>
      <c r="AQ1970" s="228"/>
    </row>
    <row r="1971" spans="1:43" s="1" customFormat="1" ht="15" customHeight="1" x14ac:dyDescent="0.4">
      <c r="A1971" s="7"/>
      <c r="B1971" s="7"/>
      <c r="C1971" s="7"/>
      <c r="P1971" s="2"/>
      <c r="AQ1971" s="228"/>
    </row>
    <row r="1972" spans="1:43" s="1" customFormat="1" ht="15" customHeight="1" x14ac:dyDescent="0.4">
      <c r="A1972" s="7"/>
      <c r="B1972" s="7"/>
      <c r="C1972" s="7"/>
      <c r="P1972" s="2"/>
      <c r="AQ1972" s="228"/>
    </row>
    <row r="1973" spans="1:43" s="1" customFormat="1" ht="15" customHeight="1" x14ac:dyDescent="0.4">
      <c r="A1973" s="7"/>
      <c r="B1973" s="7"/>
      <c r="C1973" s="7"/>
      <c r="P1973" s="2"/>
      <c r="AQ1973" s="228"/>
    </row>
    <row r="1974" spans="1:43" s="1" customFormat="1" ht="15" customHeight="1" x14ac:dyDescent="0.4">
      <c r="A1974" s="7"/>
      <c r="B1974" s="7"/>
      <c r="C1974" s="7"/>
      <c r="P1974" s="2"/>
      <c r="AQ1974" s="228"/>
    </row>
    <row r="1975" spans="1:43" s="1" customFormat="1" ht="15" customHeight="1" x14ac:dyDescent="0.4">
      <c r="A1975" s="7"/>
      <c r="B1975" s="7"/>
      <c r="C1975" s="7"/>
      <c r="P1975" s="2"/>
      <c r="AQ1975" s="228"/>
    </row>
    <row r="1976" spans="1:43" s="1" customFormat="1" ht="15" customHeight="1" x14ac:dyDescent="0.4">
      <c r="A1976" s="7"/>
      <c r="B1976" s="7"/>
      <c r="C1976" s="7"/>
      <c r="P1976" s="2"/>
      <c r="AQ1976" s="228"/>
    </row>
    <row r="1977" spans="1:43" s="1" customFormat="1" ht="15" customHeight="1" x14ac:dyDescent="0.4">
      <c r="A1977" s="7"/>
      <c r="B1977" s="7"/>
      <c r="C1977" s="7"/>
      <c r="P1977" s="2"/>
      <c r="AQ1977" s="228"/>
    </row>
    <row r="1978" spans="1:43" s="1" customFormat="1" ht="15" customHeight="1" x14ac:dyDescent="0.4">
      <c r="A1978" s="7"/>
      <c r="B1978" s="7"/>
      <c r="C1978" s="7"/>
      <c r="P1978" s="2"/>
      <c r="AQ1978" s="228"/>
    </row>
    <row r="1979" spans="1:43" s="1" customFormat="1" ht="15" customHeight="1" x14ac:dyDescent="0.4">
      <c r="A1979" s="7"/>
      <c r="B1979" s="7"/>
      <c r="C1979" s="7"/>
      <c r="P1979" s="2"/>
      <c r="AQ1979" s="228"/>
    </row>
    <row r="1980" spans="1:43" s="1" customFormat="1" ht="15" customHeight="1" x14ac:dyDescent="0.4">
      <c r="A1980" s="7"/>
      <c r="B1980" s="7"/>
      <c r="C1980" s="7"/>
      <c r="P1980" s="2"/>
      <c r="AQ1980" s="228"/>
    </row>
    <row r="1981" spans="1:43" s="1" customFormat="1" ht="15" customHeight="1" x14ac:dyDescent="0.4">
      <c r="A1981" s="7"/>
      <c r="B1981" s="7"/>
      <c r="C1981" s="7"/>
      <c r="P1981" s="2"/>
      <c r="AQ1981" s="228"/>
    </row>
    <row r="1982" spans="1:43" s="1" customFormat="1" ht="15" customHeight="1" x14ac:dyDescent="0.4">
      <c r="A1982" s="7"/>
      <c r="B1982" s="7"/>
      <c r="C1982" s="7"/>
      <c r="P1982" s="2"/>
      <c r="AQ1982" s="228"/>
    </row>
    <row r="1983" spans="1:43" s="1" customFormat="1" ht="15" customHeight="1" x14ac:dyDescent="0.4">
      <c r="A1983" s="7"/>
      <c r="B1983" s="7"/>
      <c r="C1983" s="7"/>
      <c r="P1983" s="2"/>
      <c r="AQ1983" s="228"/>
    </row>
    <row r="1984" spans="1:43" s="1" customFormat="1" ht="15" customHeight="1" x14ac:dyDescent="0.4">
      <c r="A1984" s="7"/>
      <c r="B1984" s="7"/>
      <c r="C1984" s="7"/>
      <c r="P1984" s="2"/>
      <c r="AQ1984" s="228"/>
    </row>
    <row r="1985" spans="1:43" s="1" customFormat="1" ht="15" customHeight="1" x14ac:dyDescent="0.4">
      <c r="A1985" s="7"/>
      <c r="B1985" s="7"/>
      <c r="C1985" s="7"/>
      <c r="P1985" s="2"/>
      <c r="AQ1985" s="228"/>
    </row>
    <row r="1986" spans="1:43" s="1" customFormat="1" ht="15" customHeight="1" x14ac:dyDescent="0.4">
      <c r="A1986" s="7"/>
      <c r="B1986" s="7"/>
      <c r="C1986" s="7"/>
      <c r="P1986" s="2"/>
      <c r="AQ1986" s="228"/>
    </row>
    <row r="1987" spans="1:43" s="1" customFormat="1" ht="15" customHeight="1" x14ac:dyDescent="0.4">
      <c r="A1987" s="7"/>
      <c r="B1987" s="7"/>
      <c r="C1987" s="7"/>
      <c r="P1987" s="2"/>
      <c r="AQ1987" s="228"/>
    </row>
    <row r="1988" spans="1:43" s="1" customFormat="1" ht="15" customHeight="1" x14ac:dyDescent="0.4">
      <c r="A1988" s="7"/>
      <c r="B1988" s="7"/>
      <c r="C1988" s="7"/>
      <c r="P1988" s="2"/>
      <c r="AQ1988" s="228"/>
    </row>
    <row r="1989" spans="1:43" s="1" customFormat="1" ht="15" customHeight="1" x14ac:dyDescent="0.4">
      <c r="A1989" s="7"/>
      <c r="B1989" s="7"/>
      <c r="C1989" s="7"/>
      <c r="P1989" s="2"/>
      <c r="AQ1989" s="228"/>
    </row>
    <row r="1990" spans="1:43" s="1" customFormat="1" ht="15" customHeight="1" x14ac:dyDescent="0.4">
      <c r="A1990" s="7"/>
      <c r="B1990" s="7"/>
      <c r="C1990" s="7"/>
      <c r="P1990" s="2"/>
      <c r="AQ1990" s="228"/>
    </row>
    <row r="1991" spans="1:43" s="1" customFormat="1" ht="15" customHeight="1" x14ac:dyDescent="0.4">
      <c r="A1991" s="7"/>
      <c r="B1991" s="7"/>
      <c r="C1991" s="7"/>
      <c r="P1991" s="2"/>
      <c r="AQ1991" s="228"/>
    </row>
    <row r="1992" spans="1:43" s="1" customFormat="1" ht="15" customHeight="1" x14ac:dyDescent="0.4">
      <c r="A1992" s="7"/>
      <c r="B1992" s="7"/>
      <c r="C1992" s="7"/>
      <c r="P1992" s="2"/>
      <c r="AQ1992" s="228"/>
    </row>
    <row r="1993" spans="1:43" s="1" customFormat="1" ht="15" customHeight="1" x14ac:dyDescent="0.4">
      <c r="A1993" s="7"/>
      <c r="B1993" s="7"/>
      <c r="C1993" s="7"/>
      <c r="P1993" s="2"/>
      <c r="AQ1993" s="228"/>
    </row>
    <row r="1994" spans="1:43" s="1" customFormat="1" ht="15" customHeight="1" x14ac:dyDescent="0.4">
      <c r="A1994" s="7"/>
      <c r="B1994" s="7"/>
      <c r="C1994" s="7"/>
      <c r="P1994" s="2"/>
      <c r="AQ1994" s="228"/>
    </row>
    <row r="1995" spans="1:43" s="1" customFormat="1" ht="15" customHeight="1" x14ac:dyDescent="0.4">
      <c r="A1995" s="7"/>
      <c r="B1995" s="7"/>
      <c r="C1995" s="7"/>
      <c r="P1995" s="2"/>
      <c r="AQ1995" s="228"/>
    </row>
    <row r="1996" spans="1:43" s="1" customFormat="1" ht="15" customHeight="1" x14ac:dyDescent="0.4">
      <c r="A1996" s="7"/>
      <c r="B1996" s="7"/>
      <c r="C1996" s="7"/>
      <c r="P1996" s="2"/>
      <c r="AQ1996" s="228"/>
    </row>
    <row r="1997" spans="1:43" s="1" customFormat="1" ht="15" customHeight="1" x14ac:dyDescent="0.4">
      <c r="A1997" s="7"/>
      <c r="B1997" s="7"/>
      <c r="C1997" s="7"/>
      <c r="P1997" s="2"/>
      <c r="AQ1997" s="228"/>
    </row>
    <row r="1998" spans="1:43" s="1" customFormat="1" ht="15" customHeight="1" x14ac:dyDescent="0.4">
      <c r="A1998" s="7"/>
      <c r="B1998" s="7"/>
      <c r="C1998" s="7"/>
      <c r="P1998" s="2"/>
      <c r="AQ1998" s="228"/>
    </row>
    <row r="1999" spans="1:43" s="1" customFormat="1" ht="15" customHeight="1" x14ac:dyDescent="0.4">
      <c r="A1999" s="7"/>
      <c r="B1999" s="7"/>
      <c r="C1999" s="7"/>
      <c r="P1999" s="2"/>
      <c r="AQ1999" s="228"/>
    </row>
    <row r="2000" spans="1:43" s="1" customFormat="1" ht="15" customHeight="1" x14ac:dyDescent="0.4">
      <c r="A2000" s="7"/>
      <c r="B2000" s="7"/>
      <c r="C2000" s="7"/>
      <c r="P2000" s="2"/>
      <c r="AQ2000" s="228"/>
    </row>
    <row r="2001" spans="1:43" s="1" customFormat="1" ht="15" customHeight="1" x14ac:dyDescent="0.4">
      <c r="A2001" s="7"/>
      <c r="B2001" s="7"/>
      <c r="C2001" s="7"/>
      <c r="P2001" s="2"/>
      <c r="AQ2001" s="228"/>
    </row>
    <row r="2002" spans="1:43" s="1" customFormat="1" ht="15" customHeight="1" x14ac:dyDescent="0.4">
      <c r="A2002" s="7"/>
      <c r="B2002" s="7"/>
      <c r="C2002" s="7"/>
      <c r="P2002" s="2"/>
      <c r="AQ2002" s="228"/>
    </row>
    <row r="2003" spans="1:43" s="1" customFormat="1" ht="15" customHeight="1" x14ac:dyDescent="0.4">
      <c r="A2003" s="7"/>
      <c r="B2003" s="7"/>
      <c r="C2003" s="7"/>
      <c r="P2003" s="2"/>
      <c r="AQ2003" s="228"/>
    </row>
    <row r="2004" spans="1:43" s="1" customFormat="1" ht="15" customHeight="1" x14ac:dyDescent="0.4">
      <c r="A2004" s="7"/>
      <c r="B2004" s="7"/>
      <c r="C2004" s="7"/>
      <c r="P2004" s="2"/>
      <c r="AQ2004" s="228"/>
    </row>
    <row r="2005" spans="1:43" s="1" customFormat="1" ht="15" customHeight="1" x14ac:dyDescent="0.4">
      <c r="A2005" s="7"/>
      <c r="B2005" s="7"/>
      <c r="C2005" s="7"/>
      <c r="P2005" s="2"/>
      <c r="AQ2005" s="228"/>
    </row>
    <row r="2006" spans="1:43" s="1" customFormat="1" ht="15" customHeight="1" x14ac:dyDescent="0.4">
      <c r="A2006" s="7"/>
      <c r="B2006" s="7"/>
      <c r="C2006" s="7"/>
      <c r="P2006" s="2"/>
      <c r="AQ2006" s="228"/>
    </row>
    <row r="2007" spans="1:43" s="1" customFormat="1" ht="15" customHeight="1" x14ac:dyDescent="0.4">
      <c r="A2007" s="7"/>
      <c r="B2007" s="7"/>
      <c r="C2007" s="7"/>
      <c r="P2007" s="2"/>
      <c r="AQ2007" s="228"/>
    </row>
    <row r="2008" spans="1:43" s="1" customFormat="1" ht="15" customHeight="1" x14ac:dyDescent="0.4">
      <c r="A2008" s="7"/>
      <c r="B2008" s="7"/>
      <c r="C2008" s="7"/>
      <c r="P2008" s="2"/>
      <c r="AQ2008" s="228"/>
    </row>
    <row r="2009" spans="1:43" s="1" customFormat="1" ht="15" customHeight="1" x14ac:dyDescent="0.4">
      <c r="A2009" s="7"/>
      <c r="B2009" s="7"/>
      <c r="C2009" s="7"/>
      <c r="P2009" s="2"/>
      <c r="AQ2009" s="228"/>
    </row>
    <row r="2010" spans="1:43" s="1" customFormat="1" ht="15" customHeight="1" x14ac:dyDescent="0.4">
      <c r="A2010" s="7"/>
      <c r="B2010" s="7"/>
      <c r="C2010" s="7"/>
      <c r="P2010" s="2"/>
      <c r="AQ2010" s="228"/>
    </row>
    <row r="2011" spans="1:43" s="1" customFormat="1" ht="15" customHeight="1" x14ac:dyDescent="0.4">
      <c r="A2011" s="7"/>
      <c r="B2011" s="7"/>
      <c r="C2011" s="7"/>
      <c r="P2011" s="2"/>
      <c r="AQ2011" s="228"/>
    </row>
    <row r="2012" spans="1:43" s="1" customFormat="1" ht="15" customHeight="1" x14ac:dyDescent="0.4">
      <c r="A2012" s="7"/>
      <c r="B2012" s="7"/>
      <c r="C2012" s="7"/>
      <c r="P2012" s="2"/>
      <c r="AQ2012" s="228"/>
    </row>
    <row r="2013" spans="1:43" s="1" customFormat="1" ht="15" customHeight="1" x14ac:dyDescent="0.4">
      <c r="A2013" s="7"/>
      <c r="B2013" s="7"/>
      <c r="C2013" s="7"/>
      <c r="P2013" s="2"/>
      <c r="AQ2013" s="228"/>
    </row>
    <row r="2014" spans="1:43" s="1" customFormat="1" ht="15" customHeight="1" x14ac:dyDescent="0.4">
      <c r="A2014" s="7"/>
      <c r="B2014" s="7"/>
      <c r="C2014" s="7"/>
      <c r="P2014" s="2"/>
      <c r="AQ2014" s="228"/>
    </row>
    <row r="2015" spans="1:43" s="1" customFormat="1" ht="15" customHeight="1" x14ac:dyDescent="0.4">
      <c r="A2015" s="7"/>
      <c r="B2015" s="7"/>
      <c r="C2015" s="7"/>
      <c r="P2015" s="2"/>
      <c r="AQ2015" s="228"/>
    </row>
    <row r="2016" spans="1:43" s="1" customFormat="1" ht="15" customHeight="1" x14ac:dyDescent="0.4">
      <c r="A2016" s="7"/>
      <c r="B2016" s="7"/>
      <c r="C2016" s="7"/>
      <c r="P2016" s="2"/>
      <c r="AQ2016" s="228"/>
    </row>
    <row r="2017" spans="1:43" s="1" customFormat="1" ht="15" customHeight="1" x14ac:dyDescent="0.4">
      <c r="A2017" s="7"/>
      <c r="B2017" s="7"/>
      <c r="C2017" s="7"/>
      <c r="P2017" s="2"/>
      <c r="AQ2017" s="228"/>
    </row>
    <row r="2018" spans="1:43" s="1" customFormat="1" ht="15" customHeight="1" x14ac:dyDescent="0.4">
      <c r="A2018" s="7"/>
      <c r="B2018" s="7"/>
      <c r="C2018" s="7"/>
      <c r="P2018" s="2"/>
      <c r="AQ2018" s="228"/>
    </row>
    <row r="2019" spans="1:43" s="1" customFormat="1" ht="15" customHeight="1" x14ac:dyDescent="0.4">
      <c r="A2019" s="7"/>
      <c r="B2019" s="7"/>
      <c r="C2019" s="7"/>
      <c r="P2019" s="2"/>
      <c r="AQ2019" s="228"/>
    </row>
    <row r="2020" spans="1:43" s="1" customFormat="1" ht="15" customHeight="1" x14ac:dyDescent="0.4">
      <c r="A2020" s="7"/>
      <c r="B2020" s="7"/>
      <c r="C2020" s="7"/>
      <c r="P2020" s="2"/>
      <c r="AQ2020" s="228"/>
    </row>
    <row r="2021" spans="1:43" s="1" customFormat="1" ht="15" customHeight="1" x14ac:dyDescent="0.4">
      <c r="A2021" s="7"/>
      <c r="B2021" s="7"/>
      <c r="C2021" s="7"/>
      <c r="P2021" s="2"/>
      <c r="AQ2021" s="228"/>
    </row>
    <row r="2022" spans="1:43" s="1" customFormat="1" ht="15" customHeight="1" x14ac:dyDescent="0.4">
      <c r="A2022" s="7"/>
      <c r="B2022" s="7"/>
      <c r="C2022" s="7"/>
      <c r="P2022" s="2"/>
      <c r="AQ2022" s="228"/>
    </row>
    <row r="2023" spans="1:43" s="1" customFormat="1" ht="15" customHeight="1" x14ac:dyDescent="0.4">
      <c r="A2023" s="7"/>
      <c r="B2023" s="7"/>
      <c r="C2023" s="7"/>
      <c r="P2023" s="2"/>
      <c r="AQ2023" s="228"/>
    </row>
    <row r="2024" spans="1:43" s="1" customFormat="1" ht="15" customHeight="1" x14ac:dyDescent="0.4">
      <c r="A2024" s="7"/>
      <c r="B2024" s="7"/>
      <c r="C2024" s="7"/>
      <c r="P2024" s="2"/>
      <c r="AQ2024" s="228"/>
    </row>
    <row r="2025" spans="1:43" s="1" customFormat="1" ht="15" customHeight="1" x14ac:dyDescent="0.4">
      <c r="A2025" s="7"/>
      <c r="B2025" s="7"/>
      <c r="C2025" s="7"/>
      <c r="P2025" s="2"/>
      <c r="AQ2025" s="228"/>
    </row>
    <row r="2026" spans="1:43" s="1" customFormat="1" ht="15" customHeight="1" x14ac:dyDescent="0.4">
      <c r="A2026" s="7"/>
      <c r="B2026" s="7"/>
      <c r="C2026" s="7"/>
      <c r="P2026" s="2"/>
      <c r="AQ2026" s="228"/>
    </row>
    <row r="2027" spans="1:43" s="1" customFormat="1" ht="15" customHeight="1" x14ac:dyDescent="0.4">
      <c r="A2027" s="7"/>
      <c r="B2027" s="7"/>
      <c r="C2027" s="7"/>
      <c r="P2027" s="2"/>
      <c r="AQ2027" s="228"/>
    </row>
    <row r="2028" spans="1:43" s="1" customFormat="1" ht="15" customHeight="1" x14ac:dyDescent="0.4">
      <c r="A2028" s="7"/>
      <c r="B2028" s="7"/>
      <c r="C2028" s="7"/>
      <c r="P2028" s="2"/>
      <c r="AQ2028" s="228"/>
    </row>
    <row r="2029" spans="1:43" s="1" customFormat="1" ht="15" customHeight="1" x14ac:dyDescent="0.4">
      <c r="A2029" s="7"/>
      <c r="B2029" s="7"/>
      <c r="C2029" s="7"/>
      <c r="P2029" s="2"/>
      <c r="AQ2029" s="228"/>
    </row>
    <row r="2030" spans="1:43" s="1" customFormat="1" ht="15" customHeight="1" x14ac:dyDescent="0.4">
      <c r="A2030" s="7"/>
      <c r="B2030" s="7"/>
      <c r="C2030" s="7"/>
      <c r="P2030" s="2"/>
      <c r="AQ2030" s="228"/>
    </row>
    <row r="2031" spans="1:43" s="1" customFormat="1" ht="15" customHeight="1" x14ac:dyDescent="0.4">
      <c r="A2031" s="7"/>
      <c r="B2031" s="7"/>
      <c r="C2031" s="7"/>
      <c r="P2031" s="2"/>
      <c r="AQ2031" s="228"/>
    </row>
    <row r="2032" spans="1:43" s="1" customFormat="1" ht="15" customHeight="1" x14ac:dyDescent="0.4">
      <c r="A2032" s="7"/>
      <c r="B2032" s="7"/>
      <c r="C2032" s="7"/>
      <c r="P2032" s="2"/>
      <c r="AQ2032" s="228"/>
    </row>
    <row r="2033" spans="1:43" s="1" customFormat="1" ht="15" customHeight="1" x14ac:dyDescent="0.4">
      <c r="A2033" s="7"/>
      <c r="B2033" s="7"/>
      <c r="C2033" s="7"/>
      <c r="P2033" s="2"/>
      <c r="AQ2033" s="228"/>
    </row>
    <row r="2034" spans="1:43" s="1" customFormat="1" ht="15" customHeight="1" x14ac:dyDescent="0.4">
      <c r="A2034" s="7"/>
      <c r="B2034" s="7"/>
      <c r="C2034" s="7"/>
      <c r="P2034" s="2"/>
      <c r="AQ2034" s="228"/>
    </row>
    <row r="2035" spans="1:43" s="1" customFormat="1" ht="15" customHeight="1" x14ac:dyDescent="0.4">
      <c r="A2035" s="7"/>
      <c r="B2035" s="7"/>
      <c r="C2035" s="7"/>
      <c r="P2035" s="2"/>
      <c r="AQ2035" s="228"/>
    </row>
    <row r="2036" spans="1:43" s="1" customFormat="1" ht="15" customHeight="1" x14ac:dyDescent="0.4">
      <c r="A2036" s="7"/>
      <c r="B2036" s="7"/>
      <c r="C2036" s="7"/>
      <c r="P2036" s="2"/>
      <c r="AQ2036" s="228"/>
    </row>
    <row r="2037" spans="1:43" s="1" customFormat="1" ht="15" customHeight="1" x14ac:dyDescent="0.4">
      <c r="A2037" s="7"/>
      <c r="B2037" s="7"/>
      <c r="C2037" s="7"/>
      <c r="P2037" s="2"/>
      <c r="AQ2037" s="228"/>
    </row>
    <row r="2038" spans="1:43" s="1" customFormat="1" ht="15" customHeight="1" x14ac:dyDescent="0.4">
      <c r="A2038" s="7"/>
      <c r="B2038" s="7"/>
      <c r="C2038" s="7"/>
      <c r="P2038" s="2"/>
      <c r="AQ2038" s="228"/>
    </row>
    <row r="2039" spans="1:43" s="1" customFormat="1" ht="15" customHeight="1" x14ac:dyDescent="0.4">
      <c r="A2039" s="7"/>
      <c r="B2039" s="7"/>
      <c r="C2039" s="7"/>
      <c r="P2039" s="2"/>
      <c r="AQ2039" s="228"/>
    </row>
    <row r="2040" spans="1:43" s="1" customFormat="1" ht="15" customHeight="1" x14ac:dyDescent="0.4">
      <c r="A2040" s="7"/>
      <c r="B2040" s="7"/>
      <c r="C2040" s="7"/>
      <c r="P2040" s="2"/>
      <c r="AQ2040" s="228"/>
    </row>
    <row r="2041" spans="1:43" s="1" customFormat="1" ht="15" customHeight="1" x14ac:dyDescent="0.4">
      <c r="A2041" s="7"/>
      <c r="B2041" s="7"/>
      <c r="C2041" s="7"/>
      <c r="P2041" s="2"/>
      <c r="AQ2041" s="228"/>
    </row>
    <row r="2042" spans="1:43" s="1" customFormat="1" ht="15" customHeight="1" x14ac:dyDescent="0.4">
      <c r="A2042" s="7"/>
      <c r="B2042" s="7"/>
      <c r="C2042" s="7"/>
      <c r="P2042" s="2"/>
      <c r="AQ2042" s="228"/>
    </row>
    <row r="2043" spans="1:43" s="1" customFormat="1" ht="15" customHeight="1" x14ac:dyDescent="0.4">
      <c r="A2043" s="7"/>
      <c r="B2043" s="7"/>
      <c r="C2043" s="7"/>
      <c r="P2043" s="2"/>
      <c r="AQ2043" s="228"/>
    </row>
    <row r="2044" spans="1:43" s="1" customFormat="1" ht="15" customHeight="1" x14ac:dyDescent="0.4">
      <c r="A2044" s="7"/>
      <c r="B2044" s="7"/>
      <c r="C2044" s="7"/>
      <c r="P2044" s="2"/>
      <c r="AQ2044" s="228"/>
    </row>
    <row r="2045" spans="1:43" s="1" customFormat="1" ht="15" customHeight="1" x14ac:dyDescent="0.4">
      <c r="A2045" s="7"/>
      <c r="B2045" s="7"/>
      <c r="C2045" s="7"/>
      <c r="P2045" s="2"/>
      <c r="AQ2045" s="228"/>
    </row>
    <row r="2046" spans="1:43" s="1" customFormat="1" ht="15" customHeight="1" x14ac:dyDescent="0.4">
      <c r="A2046" s="7"/>
      <c r="B2046" s="7"/>
      <c r="C2046" s="7"/>
      <c r="P2046" s="2"/>
      <c r="AQ2046" s="228"/>
    </row>
    <row r="2047" spans="1:43" s="1" customFormat="1" ht="15" customHeight="1" x14ac:dyDescent="0.4">
      <c r="A2047" s="7"/>
      <c r="B2047" s="7"/>
      <c r="C2047" s="7"/>
      <c r="P2047" s="2"/>
      <c r="AQ2047" s="228"/>
    </row>
    <row r="2048" spans="1:43" s="1" customFormat="1" ht="15" customHeight="1" x14ac:dyDescent="0.4">
      <c r="A2048" s="7"/>
      <c r="B2048" s="7"/>
      <c r="C2048" s="7"/>
      <c r="P2048" s="2"/>
      <c r="AQ2048" s="228"/>
    </row>
    <row r="2049" spans="1:43" s="1" customFormat="1" ht="15" customHeight="1" x14ac:dyDescent="0.4">
      <c r="A2049" s="7"/>
      <c r="B2049" s="7"/>
      <c r="C2049" s="7"/>
      <c r="P2049" s="2"/>
      <c r="AQ2049" s="228"/>
    </row>
    <row r="2050" spans="1:43" s="1" customFormat="1" ht="15" customHeight="1" x14ac:dyDescent="0.4">
      <c r="A2050" s="7"/>
      <c r="B2050" s="7"/>
      <c r="C2050" s="7"/>
      <c r="P2050" s="2"/>
      <c r="AQ2050" s="228"/>
    </row>
    <row r="2051" spans="1:43" s="1" customFormat="1" ht="15" customHeight="1" x14ac:dyDescent="0.4">
      <c r="A2051" s="7"/>
      <c r="B2051" s="7"/>
      <c r="C2051" s="7"/>
      <c r="P2051" s="2"/>
      <c r="AQ2051" s="228"/>
    </row>
    <row r="2052" spans="1:43" s="1" customFormat="1" ht="15" customHeight="1" x14ac:dyDescent="0.4">
      <c r="A2052" s="7"/>
      <c r="B2052" s="7"/>
      <c r="C2052" s="7"/>
      <c r="P2052" s="2"/>
      <c r="AQ2052" s="228"/>
    </row>
    <row r="2053" spans="1:43" s="1" customFormat="1" ht="15" customHeight="1" x14ac:dyDescent="0.4">
      <c r="A2053" s="7"/>
      <c r="B2053" s="7"/>
      <c r="C2053" s="7"/>
      <c r="P2053" s="2"/>
      <c r="AQ2053" s="228"/>
    </row>
    <row r="2054" spans="1:43" s="1" customFormat="1" ht="15" customHeight="1" x14ac:dyDescent="0.4">
      <c r="A2054" s="7"/>
      <c r="B2054" s="7"/>
      <c r="C2054" s="7"/>
      <c r="P2054" s="2"/>
      <c r="AQ2054" s="228"/>
    </row>
    <row r="2055" spans="1:43" s="1" customFormat="1" ht="15" customHeight="1" x14ac:dyDescent="0.4">
      <c r="A2055" s="7"/>
      <c r="B2055" s="7"/>
      <c r="C2055" s="7"/>
      <c r="P2055" s="2"/>
      <c r="AQ2055" s="228"/>
    </row>
    <row r="2056" spans="1:43" s="1" customFormat="1" ht="15" customHeight="1" x14ac:dyDescent="0.4">
      <c r="A2056" s="7"/>
      <c r="B2056" s="7"/>
      <c r="C2056" s="7"/>
      <c r="P2056" s="2"/>
      <c r="AQ2056" s="228"/>
    </row>
    <row r="2057" spans="1:43" s="1" customFormat="1" ht="15" customHeight="1" x14ac:dyDescent="0.4">
      <c r="A2057" s="7"/>
      <c r="B2057" s="7"/>
      <c r="C2057" s="7"/>
      <c r="P2057" s="2"/>
      <c r="AQ2057" s="228"/>
    </row>
    <row r="2058" spans="1:43" s="1" customFormat="1" ht="15" customHeight="1" x14ac:dyDescent="0.4">
      <c r="A2058" s="7"/>
      <c r="B2058" s="7"/>
      <c r="C2058" s="7"/>
      <c r="P2058" s="2"/>
      <c r="AQ2058" s="228"/>
    </row>
    <row r="2059" spans="1:43" s="1" customFormat="1" ht="15" customHeight="1" x14ac:dyDescent="0.4">
      <c r="A2059" s="7"/>
      <c r="B2059" s="7"/>
      <c r="C2059" s="7"/>
      <c r="P2059" s="2"/>
      <c r="AQ2059" s="228"/>
    </row>
    <row r="2060" spans="1:43" s="1" customFormat="1" ht="15" customHeight="1" x14ac:dyDescent="0.4">
      <c r="A2060" s="7"/>
      <c r="B2060" s="7"/>
      <c r="C2060" s="7"/>
      <c r="P2060" s="2"/>
      <c r="AQ2060" s="228"/>
    </row>
    <row r="2061" spans="1:43" s="1" customFormat="1" ht="15" customHeight="1" x14ac:dyDescent="0.4">
      <c r="A2061" s="7"/>
      <c r="B2061" s="7"/>
      <c r="C2061" s="7"/>
      <c r="P2061" s="2"/>
      <c r="AQ2061" s="228"/>
    </row>
    <row r="2062" spans="1:43" s="1" customFormat="1" ht="15" customHeight="1" x14ac:dyDescent="0.4">
      <c r="A2062" s="7"/>
      <c r="B2062" s="7"/>
      <c r="C2062" s="7"/>
      <c r="P2062" s="2"/>
      <c r="AQ2062" s="228"/>
    </row>
    <row r="2063" spans="1:43" s="1" customFormat="1" ht="15" customHeight="1" x14ac:dyDescent="0.4">
      <c r="A2063" s="7"/>
      <c r="B2063" s="7"/>
      <c r="C2063" s="7"/>
      <c r="P2063" s="2"/>
      <c r="AQ2063" s="228"/>
    </row>
    <row r="2064" spans="1:43" s="1" customFormat="1" ht="15" customHeight="1" x14ac:dyDescent="0.4">
      <c r="A2064" s="7"/>
      <c r="B2064" s="7"/>
      <c r="C2064" s="7"/>
      <c r="P2064" s="2"/>
      <c r="AQ2064" s="228"/>
    </row>
    <row r="2065" spans="1:43" s="1" customFormat="1" ht="15" customHeight="1" x14ac:dyDescent="0.4">
      <c r="A2065" s="7"/>
      <c r="B2065" s="7"/>
      <c r="C2065" s="7"/>
      <c r="P2065" s="2"/>
      <c r="AQ2065" s="228"/>
    </row>
    <row r="2066" spans="1:43" s="1" customFormat="1" ht="15" customHeight="1" x14ac:dyDescent="0.4">
      <c r="A2066" s="7"/>
      <c r="B2066" s="7"/>
      <c r="C2066" s="7"/>
      <c r="P2066" s="2"/>
      <c r="AQ2066" s="228"/>
    </row>
    <row r="2067" spans="1:43" s="1" customFormat="1" ht="15" customHeight="1" x14ac:dyDescent="0.4">
      <c r="A2067" s="7"/>
      <c r="B2067" s="7"/>
      <c r="C2067" s="7"/>
      <c r="P2067" s="2"/>
      <c r="AQ2067" s="228"/>
    </row>
    <row r="2068" spans="1:43" s="1" customFormat="1" ht="15" customHeight="1" x14ac:dyDescent="0.4">
      <c r="A2068" s="7"/>
      <c r="B2068" s="7"/>
      <c r="C2068" s="7"/>
      <c r="P2068" s="2"/>
      <c r="AQ2068" s="228"/>
    </row>
    <row r="2069" spans="1:43" s="1" customFormat="1" ht="15" customHeight="1" x14ac:dyDescent="0.4">
      <c r="A2069" s="7"/>
      <c r="B2069" s="7"/>
      <c r="C2069" s="7"/>
      <c r="P2069" s="2"/>
      <c r="AQ2069" s="228"/>
    </row>
    <row r="2070" spans="1:43" s="1" customFormat="1" ht="15" customHeight="1" x14ac:dyDescent="0.4">
      <c r="A2070" s="7"/>
      <c r="B2070" s="7"/>
      <c r="C2070" s="7"/>
      <c r="P2070" s="2"/>
      <c r="AQ2070" s="228"/>
    </row>
    <row r="2071" spans="1:43" s="1" customFormat="1" ht="15" customHeight="1" x14ac:dyDescent="0.4">
      <c r="A2071" s="7"/>
      <c r="B2071" s="7"/>
      <c r="C2071" s="7"/>
      <c r="P2071" s="2"/>
      <c r="AQ2071" s="228"/>
    </row>
    <row r="2072" spans="1:43" s="1" customFormat="1" ht="15" customHeight="1" x14ac:dyDescent="0.4">
      <c r="A2072" s="7"/>
      <c r="B2072" s="7"/>
      <c r="C2072" s="7"/>
      <c r="P2072" s="2"/>
      <c r="AQ2072" s="228"/>
    </row>
    <row r="2073" spans="1:43" s="1" customFormat="1" ht="15" customHeight="1" x14ac:dyDescent="0.4">
      <c r="A2073" s="7"/>
      <c r="B2073" s="7"/>
      <c r="C2073" s="7"/>
      <c r="P2073" s="2"/>
      <c r="AQ2073" s="228"/>
    </row>
    <row r="2074" spans="1:43" s="1" customFormat="1" ht="15" customHeight="1" x14ac:dyDescent="0.4">
      <c r="A2074" s="7"/>
      <c r="B2074" s="7"/>
      <c r="C2074" s="7"/>
      <c r="P2074" s="2"/>
      <c r="AQ2074" s="228"/>
    </row>
    <row r="2075" spans="1:43" s="1" customFormat="1" ht="15" customHeight="1" x14ac:dyDescent="0.4">
      <c r="A2075" s="7"/>
      <c r="B2075" s="7"/>
      <c r="C2075" s="7"/>
      <c r="P2075" s="2"/>
      <c r="AQ2075" s="228"/>
    </row>
    <row r="2076" spans="1:43" s="1" customFormat="1" ht="15" customHeight="1" x14ac:dyDescent="0.4">
      <c r="A2076" s="7"/>
      <c r="B2076" s="7"/>
      <c r="C2076" s="7"/>
      <c r="P2076" s="2"/>
      <c r="AQ2076" s="228"/>
    </row>
    <row r="2077" spans="1:43" s="1" customFormat="1" ht="15" customHeight="1" x14ac:dyDescent="0.4">
      <c r="A2077" s="7"/>
      <c r="B2077" s="7"/>
      <c r="C2077" s="7"/>
      <c r="P2077" s="2"/>
      <c r="AQ2077" s="228"/>
    </row>
    <row r="2078" spans="1:43" s="1" customFormat="1" ht="15" customHeight="1" x14ac:dyDescent="0.4">
      <c r="A2078" s="7"/>
      <c r="B2078" s="7"/>
      <c r="C2078" s="7"/>
      <c r="P2078" s="2"/>
      <c r="AQ2078" s="228"/>
    </row>
    <row r="2079" spans="1:43" s="1" customFormat="1" ht="15" customHeight="1" x14ac:dyDescent="0.4">
      <c r="A2079" s="7"/>
      <c r="B2079" s="7"/>
      <c r="C2079" s="7"/>
      <c r="P2079" s="2"/>
      <c r="AQ2079" s="228"/>
    </row>
    <row r="2080" spans="1:43" s="1" customFormat="1" ht="15" customHeight="1" x14ac:dyDescent="0.4">
      <c r="A2080" s="7"/>
      <c r="B2080" s="7"/>
      <c r="C2080" s="7"/>
      <c r="P2080" s="2"/>
      <c r="AQ2080" s="228"/>
    </row>
    <row r="2081" spans="1:43" s="1" customFormat="1" ht="15" customHeight="1" x14ac:dyDescent="0.4">
      <c r="A2081" s="7"/>
      <c r="B2081" s="7"/>
      <c r="C2081" s="7"/>
      <c r="P2081" s="2"/>
      <c r="AQ2081" s="228"/>
    </row>
    <row r="2082" spans="1:43" s="1" customFormat="1" ht="15" customHeight="1" x14ac:dyDescent="0.4">
      <c r="A2082" s="7"/>
      <c r="B2082" s="7"/>
      <c r="C2082" s="7"/>
      <c r="P2082" s="2"/>
      <c r="AQ2082" s="228"/>
    </row>
    <row r="2083" spans="1:43" s="1" customFormat="1" ht="15" customHeight="1" x14ac:dyDescent="0.4">
      <c r="A2083" s="7"/>
      <c r="B2083" s="7"/>
      <c r="C2083" s="7"/>
      <c r="P2083" s="2"/>
      <c r="AQ2083" s="228"/>
    </row>
    <row r="2084" spans="1:43" s="1" customFormat="1" ht="15" customHeight="1" x14ac:dyDescent="0.4">
      <c r="A2084" s="7"/>
      <c r="B2084" s="7"/>
      <c r="C2084" s="7"/>
      <c r="P2084" s="2"/>
      <c r="AQ2084" s="228"/>
    </row>
    <row r="2085" spans="1:43" s="1" customFormat="1" ht="15" customHeight="1" x14ac:dyDescent="0.4">
      <c r="A2085" s="7"/>
      <c r="B2085" s="7"/>
      <c r="C2085" s="7"/>
      <c r="P2085" s="2"/>
      <c r="AQ2085" s="228"/>
    </row>
    <row r="2086" spans="1:43" s="1" customFormat="1" ht="15" customHeight="1" x14ac:dyDescent="0.4">
      <c r="A2086" s="7"/>
      <c r="B2086" s="7"/>
      <c r="C2086" s="7"/>
      <c r="P2086" s="2"/>
      <c r="AQ2086" s="228"/>
    </row>
    <row r="2087" spans="1:43" s="1" customFormat="1" ht="15" customHeight="1" x14ac:dyDescent="0.4">
      <c r="A2087" s="7"/>
      <c r="B2087" s="7"/>
      <c r="C2087" s="7"/>
      <c r="P2087" s="2"/>
      <c r="AQ2087" s="228"/>
    </row>
    <row r="2088" spans="1:43" s="1" customFormat="1" ht="15" customHeight="1" x14ac:dyDescent="0.4">
      <c r="A2088" s="7"/>
      <c r="B2088" s="7"/>
      <c r="C2088" s="7"/>
      <c r="P2088" s="2"/>
      <c r="AQ2088" s="228"/>
    </row>
    <row r="2089" spans="1:43" s="1" customFormat="1" ht="15" customHeight="1" x14ac:dyDescent="0.4">
      <c r="A2089" s="7"/>
      <c r="B2089" s="7"/>
      <c r="C2089" s="7"/>
      <c r="P2089" s="2"/>
      <c r="AQ2089" s="228"/>
    </row>
    <row r="2090" spans="1:43" s="1" customFormat="1" ht="15" customHeight="1" x14ac:dyDescent="0.4">
      <c r="A2090" s="7"/>
      <c r="B2090" s="7"/>
      <c r="C2090" s="7"/>
      <c r="P2090" s="2"/>
      <c r="AQ2090" s="228"/>
    </row>
    <row r="2091" spans="1:43" s="1" customFormat="1" ht="15" customHeight="1" x14ac:dyDescent="0.4">
      <c r="A2091" s="7"/>
      <c r="B2091" s="7"/>
      <c r="C2091" s="7"/>
      <c r="P2091" s="2"/>
      <c r="AQ2091" s="228"/>
    </row>
    <row r="2092" spans="1:43" s="1" customFormat="1" ht="15" customHeight="1" x14ac:dyDescent="0.4">
      <c r="A2092" s="7"/>
      <c r="B2092" s="7"/>
      <c r="C2092" s="7"/>
      <c r="P2092" s="2"/>
      <c r="AQ2092" s="228"/>
    </row>
    <row r="2093" spans="1:43" s="1" customFormat="1" ht="15" customHeight="1" x14ac:dyDescent="0.4">
      <c r="A2093" s="7"/>
      <c r="B2093" s="7"/>
      <c r="C2093" s="7"/>
      <c r="P2093" s="2"/>
      <c r="AQ2093" s="228"/>
    </row>
    <row r="2094" spans="1:43" s="1" customFormat="1" ht="15" customHeight="1" x14ac:dyDescent="0.4">
      <c r="A2094" s="7"/>
      <c r="B2094" s="7"/>
      <c r="C2094" s="7"/>
      <c r="P2094" s="2"/>
      <c r="AQ2094" s="228"/>
    </row>
    <row r="2095" spans="1:43" s="1" customFormat="1" ht="15" customHeight="1" x14ac:dyDescent="0.4">
      <c r="A2095" s="7"/>
      <c r="B2095" s="7"/>
      <c r="C2095" s="7"/>
      <c r="P2095" s="2"/>
      <c r="AQ2095" s="228"/>
    </row>
    <row r="2096" spans="1:43" s="1" customFormat="1" ht="15" customHeight="1" x14ac:dyDescent="0.4">
      <c r="A2096" s="7"/>
      <c r="B2096" s="7"/>
      <c r="C2096" s="7"/>
      <c r="P2096" s="2"/>
      <c r="AQ2096" s="228"/>
    </row>
    <row r="2097" spans="1:43" s="1" customFormat="1" ht="15" customHeight="1" x14ac:dyDescent="0.4">
      <c r="A2097" s="7"/>
      <c r="B2097" s="7"/>
      <c r="C2097" s="7"/>
      <c r="P2097" s="2"/>
      <c r="AQ2097" s="228"/>
    </row>
    <row r="2098" spans="1:43" s="1" customFormat="1" ht="15" customHeight="1" x14ac:dyDescent="0.4">
      <c r="A2098" s="7"/>
      <c r="B2098" s="7"/>
      <c r="C2098" s="7"/>
      <c r="P2098" s="2"/>
      <c r="AQ2098" s="228"/>
    </row>
    <row r="2099" spans="1:43" s="1" customFormat="1" ht="15" customHeight="1" x14ac:dyDescent="0.4">
      <c r="A2099" s="7"/>
      <c r="B2099" s="7"/>
      <c r="C2099" s="7"/>
      <c r="P2099" s="2"/>
      <c r="AQ2099" s="228"/>
    </row>
    <row r="2100" spans="1:43" s="1" customFormat="1" ht="15" customHeight="1" x14ac:dyDescent="0.4">
      <c r="A2100" s="7"/>
      <c r="B2100" s="7"/>
      <c r="C2100" s="7"/>
      <c r="P2100" s="2"/>
      <c r="AQ2100" s="228"/>
    </row>
    <row r="2101" spans="1:43" s="1" customFormat="1" ht="15" customHeight="1" x14ac:dyDescent="0.4">
      <c r="A2101" s="7"/>
      <c r="B2101" s="7"/>
      <c r="C2101" s="7"/>
      <c r="P2101" s="2"/>
      <c r="AQ2101" s="228"/>
    </row>
    <row r="2102" spans="1:43" s="1" customFormat="1" ht="15" customHeight="1" x14ac:dyDescent="0.4">
      <c r="A2102" s="7"/>
      <c r="B2102" s="7"/>
      <c r="C2102" s="7"/>
      <c r="P2102" s="2"/>
      <c r="AQ2102" s="228"/>
    </row>
    <row r="2103" spans="1:43" s="1" customFormat="1" ht="15" customHeight="1" x14ac:dyDescent="0.4">
      <c r="A2103" s="7"/>
      <c r="B2103" s="7"/>
      <c r="C2103" s="7"/>
      <c r="P2103" s="2"/>
      <c r="AQ2103" s="228"/>
    </row>
    <row r="2104" spans="1:43" s="1" customFormat="1" ht="15" customHeight="1" x14ac:dyDescent="0.4">
      <c r="A2104" s="7"/>
      <c r="B2104" s="7"/>
      <c r="C2104" s="7"/>
      <c r="P2104" s="2"/>
      <c r="AQ2104" s="228"/>
    </row>
    <row r="2105" spans="1:43" s="1" customFormat="1" ht="15" customHeight="1" x14ac:dyDescent="0.4">
      <c r="A2105" s="7"/>
      <c r="B2105" s="7"/>
      <c r="C2105" s="7"/>
      <c r="P2105" s="2"/>
      <c r="AQ2105" s="228"/>
    </row>
    <row r="2106" spans="1:43" s="1" customFormat="1" ht="15" customHeight="1" x14ac:dyDescent="0.4">
      <c r="A2106" s="7"/>
      <c r="B2106" s="7"/>
      <c r="C2106" s="7"/>
      <c r="P2106" s="2"/>
      <c r="AQ2106" s="228"/>
    </row>
    <row r="2107" spans="1:43" s="1" customFormat="1" ht="15" customHeight="1" x14ac:dyDescent="0.4">
      <c r="A2107" s="7"/>
      <c r="B2107" s="7"/>
      <c r="C2107" s="7"/>
      <c r="P2107" s="2"/>
      <c r="AQ2107" s="228"/>
    </row>
    <row r="2108" spans="1:43" s="1" customFormat="1" ht="15" customHeight="1" x14ac:dyDescent="0.4">
      <c r="A2108" s="7"/>
      <c r="B2108" s="7"/>
      <c r="C2108" s="7"/>
      <c r="P2108" s="2"/>
      <c r="AQ2108" s="228"/>
    </row>
    <row r="2109" spans="1:43" s="1" customFormat="1" ht="15" customHeight="1" x14ac:dyDescent="0.4">
      <c r="A2109" s="7"/>
      <c r="B2109" s="7"/>
      <c r="C2109" s="7"/>
      <c r="P2109" s="2"/>
      <c r="AQ2109" s="228"/>
    </row>
    <row r="2110" spans="1:43" s="1" customFormat="1" ht="15" customHeight="1" x14ac:dyDescent="0.4">
      <c r="A2110" s="7"/>
      <c r="B2110" s="7"/>
      <c r="C2110" s="7"/>
      <c r="P2110" s="2"/>
      <c r="AQ2110" s="228"/>
    </row>
    <row r="2111" spans="1:43" s="1" customFormat="1" ht="15" customHeight="1" x14ac:dyDescent="0.4">
      <c r="A2111" s="7"/>
      <c r="B2111" s="7"/>
      <c r="C2111" s="7"/>
      <c r="P2111" s="2"/>
      <c r="AQ2111" s="228"/>
    </row>
    <row r="2112" spans="1:43" s="1" customFormat="1" ht="15" customHeight="1" x14ac:dyDescent="0.4">
      <c r="A2112" s="7"/>
      <c r="B2112" s="7"/>
      <c r="C2112" s="7"/>
      <c r="P2112" s="2"/>
      <c r="AQ2112" s="228"/>
    </row>
    <row r="2113" spans="1:43" s="1" customFormat="1" ht="15" customHeight="1" x14ac:dyDescent="0.4">
      <c r="A2113" s="7"/>
      <c r="B2113" s="7"/>
      <c r="C2113" s="7"/>
      <c r="P2113" s="2"/>
      <c r="AQ2113" s="228"/>
    </row>
    <row r="2114" spans="1:43" s="1" customFormat="1" ht="15" customHeight="1" x14ac:dyDescent="0.4">
      <c r="A2114" s="7"/>
      <c r="B2114" s="7"/>
      <c r="C2114" s="7"/>
      <c r="P2114" s="2"/>
      <c r="AQ2114" s="228"/>
    </row>
    <row r="2115" spans="1:43" s="1" customFormat="1" ht="15" customHeight="1" x14ac:dyDescent="0.4">
      <c r="A2115" s="7"/>
      <c r="B2115" s="7"/>
      <c r="C2115" s="7"/>
      <c r="P2115" s="2"/>
      <c r="AQ2115" s="228"/>
    </row>
    <row r="2116" spans="1:43" s="1" customFormat="1" ht="15" customHeight="1" x14ac:dyDescent="0.4">
      <c r="A2116" s="7"/>
      <c r="B2116" s="7"/>
      <c r="C2116" s="7"/>
      <c r="P2116" s="2"/>
      <c r="AQ2116" s="228"/>
    </row>
    <row r="2117" spans="1:43" s="1" customFormat="1" ht="15" customHeight="1" x14ac:dyDescent="0.4">
      <c r="A2117" s="7"/>
      <c r="B2117" s="7"/>
      <c r="C2117" s="7"/>
      <c r="P2117" s="2"/>
      <c r="AQ2117" s="228"/>
    </row>
    <row r="2118" spans="1:43" s="1" customFormat="1" ht="15" customHeight="1" x14ac:dyDescent="0.4">
      <c r="A2118" s="7"/>
      <c r="B2118" s="7"/>
      <c r="C2118" s="7"/>
      <c r="P2118" s="2"/>
      <c r="AQ2118" s="228"/>
    </row>
    <row r="2119" spans="1:43" s="1" customFormat="1" ht="15" customHeight="1" x14ac:dyDescent="0.4">
      <c r="A2119" s="7"/>
      <c r="B2119" s="7"/>
      <c r="C2119" s="7"/>
      <c r="P2119" s="2"/>
      <c r="AQ2119" s="228"/>
    </row>
    <row r="2120" spans="1:43" s="1" customFormat="1" ht="15" customHeight="1" x14ac:dyDescent="0.4">
      <c r="A2120" s="7"/>
      <c r="B2120" s="7"/>
      <c r="C2120" s="7"/>
      <c r="P2120" s="2"/>
      <c r="AQ2120" s="228"/>
    </row>
    <row r="2121" spans="1:43" s="1" customFormat="1" ht="15" customHeight="1" x14ac:dyDescent="0.4">
      <c r="A2121" s="7"/>
      <c r="B2121" s="7"/>
      <c r="C2121" s="7"/>
      <c r="P2121" s="2"/>
      <c r="AQ2121" s="228"/>
    </row>
    <row r="2122" spans="1:43" s="1" customFormat="1" ht="15" customHeight="1" x14ac:dyDescent="0.4">
      <c r="A2122" s="7"/>
      <c r="B2122" s="7"/>
      <c r="C2122" s="7"/>
      <c r="P2122" s="2"/>
      <c r="AQ2122" s="228"/>
    </row>
    <row r="2123" spans="1:43" s="1" customFormat="1" ht="15" customHeight="1" x14ac:dyDescent="0.4">
      <c r="A2123" s="7"/>
      <c r="B2123" s="7"/>
      <c r="C2123" s="7"/>
      <c r="P2123" s="2"/>
      <c r="AQ2123" s="228"/>
    </row>
    <row r="2124" spans="1:43" s="1" customFormat="1" ht="15" customHeight="1" x14ac:dyDescent="0.4">
      <c r="A2124" s="7"/>
      <c r="B2124" s="7"/>
      <c r="C2124" s="7"/>
      <c r="P2124" s="2"/>
      <c r="AQ2124" s="228"/>
    </row>
    <row r="2125" spans="1:43" s="1" customFormat="1" ht="15" customHeight="1" x14ac:dyDescent="0.4">
      <c r="A2125" s="7"/>
      <c r="B2125" s="7"/>
      <c r="C2125" s="7"/>
      <c r="P2125" s="2"/>
      <c r="AQ2125" s="228"/>
    </row>
    <row r="2126" spans="1:43" s="1" customFormat="1" ht="15" customHeight="1" x14ac:dyDescent="0.4">
      <c r="A2126" s="7"/>
      <c r="B2126" s="7"/>
      <c r="C2126" s="7"/>
      <c r="P2126" s="2"/>
      <c r="AQ2126" s="228"/>
    </row>
    <row r="2127" spans="1:43" s="1" customFormat="1" ht="15" customHeight="1" x14ac:dyDescent="0.4">
      <c r="A2127" s="7"/>
      <c r="B2127" s="7"/>
      <c r="C2127" s="7"/>
      <c r="P2127" s="2"/>
      <c r="AQ2127" s="228"/>
    </row>
    <row r="2128" spans="1:43" s="1" customFormat="1" ht="15" customHeight="1" x14ac:dyDescent="0.4">
      <c r="A2128" s="7"/>
      <c r="B2128" s="7"/>
      <c r="C2128" s="7"/>
      <c r="P2128" s="2"/>
      <c r="AQ2128" s="228"/>
    </row>
    <row r="2129" spans="1:43" s="1" customFormat="1" ht="15" customHeight="1" x14ac:dyDescent="0.4">
      <c r="A2129" s="7"/>
      <c r="B2129" s="7"/>
      <c r="C2129" s="7"/>
      <c r="P2129" s="2"/>
      <c r="AQ2129" s="228"/>
    </row>
    <row r="2130" spans="1:43" s="1" customFormat="1" ht="15" customHeight="1" x14ac:dyDescent="0.4">
      <c r="A2130" s="7"/>
      <c r="B2130" s="7"/>
      <c r="C2130" s="7"/>
      <c r="P2130" s="2"/>
      <c r="AQ2130" s="228"/>
    </row>
    <row r="2131" spans="1:43" s="1" customFormat="1" ht="15" customHeight="1" x14ac:dyDescent="0.4">
      <c r="A2131" s="7"/>
      <c r="B2131" s="7"/>
      <c r="C2131" s="7"/>
      <c r="P2131" s="2"/>
      <c r="AQ2131" s="228"/>
    </row>
    <row r="2132" spans="1:43" s="1" customFormat="1" ht="15" customHeight="1" x14ac:dyDescent="0.4">
      <c r="A2132" s="7"/>
      <c r="B2132" s="7"/>
      <c r="C2132" s="7"/>
      <c r="P2132" s="2"/>
      <c r="AQ2132" s="228"/>
    </row>
    <row r="2133" spans="1:43" s="1" customFormat="1" ht="15" customHeight="1" x14ac:dyDescent="0.4">
      <c r="A2133" s="7"/>
      <c r="B2133" s="7"/>
      <c r="C2133" s="7"/>
      <c r="P2133" s="2"/>
      <c r="AQ2133" s="228"/>
    </row>
    <row r="2134" spans="1:43" s="1" customFormat="1" ht="15" customHeight="1" x14ac:dyDescent="0.4">
      <c r="A2134" s="7"/>
      <c r="B2134" s="7"/>
      <c r="C2134" s="7"/>
      <c r="P2134" s="2"/>
      <c r="AQ2134" s="228"/>
    </row>
    <row r="2135" spans="1:43" s="1" customFormat="1" ht="15" customHeight="1" x14ac:dyDescent="0.4">
      <c r="A2135" s="7"/>
      <c r="B2135" s="7"/>
      <c r="C2135" s="7"/>
      <c r="P2135" s="2"/>
      <c r="AQ2135" s="228"/>
    </row>
    <row r="2136" spans="1:43" s="1" customFormat="1" ht="15" customHeight="1" x14ac:dyDescent="0.4">
      <c r="A2136" s="7"/>
      <c r="B2136" s="7"/>
      <c r="C2136" s="7"/>
      <c r="P2136" s="2"/>
      <c r="AQ2136" s="228"/>
    </row>
    <row r="2137" spans="1:43" s="1" customFormat="1" ht="15" customHeight="1" x14ac:dyDescent="0.4">
      <c r="A2137" s="7"/>
      <c r="B2137" s="7"/>
      <c r="C2137" s="7"/>
      <c r="P2137" s="2"/>
      <c r="AQ2137" s="228"/>
    </row>
    <row r="2138" spans="1:43" s="1" customFormat="1" ht="15" customHeight="1" x14ac:dyDescent="0.4">
      <c r="A2138" s="7"/>
      <c r="B2138" s="7"/>
      <c r="C2138" s="7"/>
      <c r="P2138" s="2"/>
      <c r="AQ2138" s="228"/>
    </row>
    <row r="2139" spans="1:43" s="1" customFormat="1" ht="15" customHeight="1" x14ac:dyDescent="0.4">
      <c r="A2139" s="7"/>
      <c r="B2139" s="7"/>
      <c r="C2139" s="7"/>
      <c r="P2139" s="2"/>
      <c r="AQ2139" s="228"/>
    </row>
    <row r="2140" spans="1:43" s="1" customFormat="1" ht="15" customHeight="1" x14ac:dyDescent="0.4">
      <c r="A2140" s="7"/>
      <c r="B2140" s="7"/>
      <c r="C2140" s="7"/>
      <c r="P2140" s="2"/>
      <c r="AQ2140" s="228"/>
    </row>
    <row r="2141" spans="1:43" s="1" customFormat="1" ht="15" customHeight="1" x14ac:dyDescent="0.4">
      <c r="A2141" s="7"/>
      <c r="B2141" s="7"/>
      <c r="C2141" s="7"/>
      <c r="P2141" s="2"/>
      <c r="AQ2141" s="228"/>
    </row>
    <row r="2142" spans="1:43" s="1" customFormat="1" ht="15" customHeight="1" x14ac:dyDescent="0.4">
      <c r="A2142" s="7"/>
      <c r="B2142" s="7"/>
      <c r="C2142" s="7"/>
      <c r="P2142" s="2"/>
      <c r="AQ2142" s="228"/>
    </row>
    <row r="2143" spans="1:43" s="1" customFormat="1" ht="15" customHeight="1" x14ac:dyDescent="0.4">
      <c r="A2143" s="7"/>
      <c r="B2143" s="7"/>
      <c r="C2143" s="7"/>
      <c r="P2143" s="2"/>
      <c r="AQ2143" s="228"/>
    </row>
    <row r="2144" spans="1:43" s="1" customFormat="1" ht="15" customHeight="1" x14ac:dyDescent="0.4">
      <c r="A2144" s="7"/>
      <c r="B2144" s="7"/>
      <c r="C2144" s="7"/>
      <c r="P2144" s="2"/>
      <c r="AQ2144" s="228"/>
    </row>
    <row r="2145" spans="1:43" s="1" customFormat="1" ht="15" customHeight="1" x14ac:dyDescent="0.4">
      <c r="A2145" s="7"/>
      <c r="B2145" s="7"/>
      <c r="C2145" s="7"/>
      <c r="P2145" s="2"/>
      <c r="AQ2145" s="228"/>
    </row>
    <row r="2146" spans="1:43" s="1" customFormat="1" ht="15" customHeight="1" x14ac:dyDescent="0.4">
      <c r="A2146" s="7"/>
      <c r="B2146" s="7"/>
      <c r="C2146" s="7"/>
      <c r="P2146" s="2"/>
      <c r="AQ2146" s="228"/>
    </row>
    <row r="2147" spans="1:43" s="1" customFormat="1" ht="15" customHeight="1" x14ac:dyDescent="0.4">
      <c r="A2147" s="7"/>
      <c r="B2147" s="7"/>
      <c r="C2147" s="7"/>
      <c r="P2147" s="2"/>
      <c r="AQ2147" s="228"/>
    </row>
    <row r="2148" spans="1:43" s="1" customFormat="1" ht="15" customHeight="1" x14ac:dyDescent="0.4">
      <c r="A2148" s="7"/>
      <c r="B2148" s="7"/>
      <c r="C2148" s="7"/>
      <c r="P2148" s="2"/>
      <c r="AQ2148" s="228"/>
    </row>
    <row r="2149" spans="1:43" s="1" customFormat="1" ht="15" customHeight="1" x14ac:dyDescent="0.4">
      <c r="A2149" s="7"/>
      <c r="B2149" s="7"/>
      <c r="C2149" s="7"/>
      <c r="P2149" s="2"/>
      <c r="AQ2149" s="228"/>
    </row>
    <row r="2150" spans="1:43" s="1" customFormat="1" ht="15" customHeight="1" x14ac:dyDescent="0.4">
      <c r="A2150" s="7"/>
      <c r="B2150" s="7"/>
      <c r="C2150" s="7"/>
      <c r="P2150" s="2"/>
      <c r="AQ2150" s="228"/>
    </row>
    <row r="2151" spans="1:43" s="1" customFormat="1" ht="15" customHeight="1" x14ac:dyDescent="0.4">
      <c r="A2151" s="7"/>
      <c r="B2151" s="7"/>
      <c r="C2151" s="7"/>
      <c r="P2151" s="2"/>
      <c r="AQ2151" s="228"/>
    </row>
    <row r="2152" spans="1:43" s="1" customFormat="1" ht="15" customHeight="1" x14ac:dyDescent="0.4">
      <c r="A2152" s="7"/>
      <c r="B2152" s="7"/>
      <c r="C2152" s="7"/>
      <c r="P2152" s="2"/>
      <c r="AQ2152" s="228"/>
    </row>
    <row r="2153" spans="1:43" s="1" customFormat="1" ht="15" customHeight="1" x14ac:dyDescent="0.4">
      <c r="A2153" s="7"/>
      <c r="B2153" s="7"/>
      <c r="C2153" s="7"/>
      <c r="P2153" s="2"/>
      <c r="AQ2153" s="228"/>
    </row>
    <row r="2154" spans="1:43" s="1" customFormat="1" ht="15" customHeight="1" x14ac:dyDescent="0.4">
      <c r="A2154" s="7"/>
      <c r="B2154" s="7"/>
      <c r="C2154" s="7"/>
      <c r="P2154" s="2"/>
      <c r="AQ2154" s="228"/>
    </row>
    <row r="2155" spans="1:43" s="1" customFormat="1" ht="15" customHeight="1" x14ac:dyDescent="0.4">
      <c r="A2155" s="7"/>
      <c r="B2155" s="7"/>
      <c r="C2155" s="7"/>
      <c r="P2155" s="2"/>
      <c r="AQ2155" s="228"/>
    </row>
    <row r="2156" spans="1:43" s="1" customFormat="1" ht="15" customHeight="1" x14ac:dyDescent="0.4">
      <c r="A2156" s="7"/>
      <c r="B2156" s="7"/>
      <c r="C2156" s="7"/>
      <c r="P2156" s="2"/>
      <c r="AQ2156" s="228"/>
    </row>
    <row r="2157" spans="1:43" s="1" customFormat="1" ht="15" customHeight="1" x14ac:dyDescent="0.4">
      <c r="A2157" s="7"/>
      <c r="B2157" s="7"/>
      <c r="C2157" s="7"/>
      <c r="P2157" s="2"/>
      <c r="AQ2157" s="228"/>
    </row>
    <row r="2158" spans="1:43" s="1" customFormat="1" ht="15" customHeight="1" x14ac:dyDescent="0.4">
      <c r="A2158" s="7"/>
      <c r="B2158" s="7"/>
      <c r="C2158" s="7"/>
      <c r="P2158" s="2"/>
      <c r="AQ2158" s="228"/>
    </row>
    <row r="2159" spans="1:43" s="1" customFormat="1" ht="15" customHeight="1" x14ac:dyDescent="0.4">
      <c r="A2159" s="7"/>
      <c r="B2159" s="7"/>
      <c r="C2159" s="7"/>
      <c r="P2159" s="2"/>
      <c r="AQ2159" s="228"/>
    </row>
    <row r="2160" spans="1:43" s="1" customFormat="1" ht="15" customHeight="1" x14ac:dyDescent="0.4">
      <c r="A2160" s="7"/>
      <c r="B2160" s="7"/>
      <c r="C2160" s="7"/>
      <c r="P2160" s="2"/>
      <c r="AQ2160" s="228"/>
    </row>
    <row r="2161" spans="1:43" s="1" customFormat="1" ht="15" customHeight="1" x14ac:dyDescent="0.4">
      <c r="A2161" s="7"/>
      <c r="B2161" s="7"/>
      <c r="C2161" s="7"/>
      <c r="P2161" s="2"/>
      <c r="AQ2161" s="228"/>
    </row>
    <row r="2162" spans="1:43" s="1" customFormat="1" ht="15" customHeight="1" x14ac:dyDescent="0.4">
      <c r="A2162" s="7"/>
      <c r="B2162" s="7"/>
      <c r="C2162" s="7"/>
      <c r="P2162" s="2"/>
      <c r="AQ2162" s="228"/>
    </row>
    <row r="2163" spans="1:43" s="1" customFormat="1" ht="15" customHeight="1" x14ac:dyDescent="0.4">
      <c r="A2163" s="7"/>
      <c r="B2163" s="7"/>
      <c r="C2163" s="7"/>
      <c r="P2163" s="2"/>
      <c r="AQ2163" s="228"/>
    </row>
    <row r="2164" spans="1:43" s="1" customFormat="1" ht="15" customHeight="1" x14ac:dyDescent="0.4">
      <c r="A2164" s="7"/>
      <c r="B2164" s="7"/>
      <c r="C2164" s="7"/>
      <c r="P2164" s="2"/>
      <c r="AQ2164" s="228"/>
    </row>
    <row r="2165" spans="1:43" s="1" customFormat="1" ht="15" customHeight="1" x14ac:dyDescent="0.4">
      <c r="A2165" s="7"/>
      <c r="B2165" s="7"/>
      <c r="C2165" s="7"/>
      <c r="P2165" s="2"/>
      <c r="AQ2165" s="228"/>
    </row>
    <row r="2166" spans="1:43" s="1" customFormat="1" ht="15" customHeight="1" x14ac:dyDescent="0.4">
      <c r="A2166" s="7"/>
      <c r="B2166" s="7"/>
      <c r="C2166" s="7"/>
      <c r="P2166" s="2"/>
      <c r="AQ2166" s="228"/>
    </row>
    <row r="2167" spans="1:43" s="1" customFormat="1" ht="15" customHeight="1" x14ac:dyDescent="0.4">
      <c r="A2167" s="7"/>
      <c r="B2167" s="7"/>
      <c r="C2167" s="7"/>
      <c r="P2167" s="2"/>
      <c r="AQ2167" s="228"/>
    </row>
    <row r="2168" spans="1:43" s="1" customFormat="1" ht="15" customHeight="1" x14ac:dyDescent="0.4">
      <c r="A2168" s="7"/>
      <c r="B2168" s="7"/>
      <c r="C2168" s="7"/>
      <c r="P2168" s="2"/>
      <c r="AQ2168" s="228"/>
    </row>
    <row r="2169" spans="1:43" s="1" customFormat="1" ht="15" customHeight="1" x14ac:dyDescent="0.4">
      <c r="A2169" s="7"/>
      <c r="B2169" s="7"/>
      <c r="C2169" s="7"/>
      <c r="P2169" s="2"/>
      <c r="AQ2169" s="228"/>
    </row>
    <row r="2170" spans="1:43" s="1" customFormat="1" ht="15" customHeight="1" x14ac:dyDescent="0.4">
      <c r="A2170" s="7"/>
      <c r="B2170" s="7"/>
      <c r="C2170" s="7"/>
      <c r="P2170" s="2"/>
      <c r="AQ2170" s="228"/>
    </row>
    <row r="2171" spans="1:43" s="1" customFormat="1" ht="15" customHeight="1" x14ac:dyDescent="0.4">
      <c r="A2171" s="7"/>
      <c r="B2171" s="7"/>
      <c r="C2171" s="7"/>
      <c r="P2171" s="2"/>
      <c r="AQ2171" s="228"/>
    </row>
    <row r="2172" spans="1:43" s="1" customFormat="1" ht="15" customHeight="1" x14ac:dyDescent="0.4">
      <c r="A2172" s="7"/>
      <c r="B2172" s="7"/>
      <c r="C2172" s="7"/>
      <c r="P2172" s="2"/>
      <c r="AQ2172" s="228"/>
    </row>
    <row r="2173" spans="1:43" s="1" customFormat="1" ht="15" customHeight="1" x14ac:dyDescent="0.4">
      <c r="A2173" s="7"/>
      <c r="B2173" s="7"/>
      <c r="C2173" s="7"/>
      <c r="P2173" s="2"/>
      <c r="AQ2173" s="228"/>
    </row>
    <row r="2174" spans="1:43" s="1" customFormat="1" ht="15" customHeight="1" x14ac:dyDescent="0.4">
      <c r="A2174" s="7"/>
      <c r="B2174" s="7"/>
      <c r="C2174" s="7"/>
      <c r="P2174" s="2"/>
      <c r="AQ2174" s="228"/>
    </row>
    <row r="2175" spans="1:43" s="1" customFormat="1" ht="15" customHeight="1" x14ac:dyDescent="0.4">
      <c r="A2175" s="7"/>
      <c r="B2175" s="7"/>
      <c r="C2175" s="7"/>
      <c r="P2175" s="2"/>
      <c r="AQ2175" s="228"/>
    </row>
    <row r="2176" spans="1:43" s="1" customFormat="1" ht="15" customHeight="1" x14ac:dyDescent="0.4">
      <c r="A2176" s="7"/>
      <c r="B2176" s="7"/>
      <c r="C2176" s="7"/>
      <c r="P2176" s="2"/>
      <c r="AQ2176" s="228"/>
    </row>
    <row r="2177" spans="1:43" s="1" customFormat="1" ht="15" customHeight="1" x14ac:dyDescent="0.4">
      <c r="A2177" s="7"/>
      <c r="B2177" s="7"/>
      <c r="C2177" s="7"/>
      <c r="P2177" s="2"/>
      <c r="AQ2177" s="228"/>
    </row>
    <row r="2178" spans="1:43" s="1" customFormat="1" ht="15" customHeight="1" x14ac:dyDescent="0.4">
      <c r="A2178" s="7"/>
      <c r="B2178" s="7"/>
      <c r="C2178" s="7"/>
      <c r="P2178" s="2"/>
      <c r="AQ2178" s="228"/>
    </row>
    <row r="2179" spans="1:43" s="1" customFormat="1" ht="15" customHeight="1" x14ac:dyDescent="0.4">
      <c r="A2179" s="7"/>
      <c r="B2179" s="7"/>
      <c r="C2179" s="7"/>
      <c r="P2179" s="2"/>
      <c r="AQ2179" s="228"/>
    </row>
    <row r="2180" spans="1:43" s="1" customFormat="1" ht="15" customHeight="1" x14ac:dyDescent="0.4">
      <c r="A2180" s="7"/>
      <c r="B2180" s="7"/>
      <c r="C2180" s="7"/>
      <c r="P2180" s="2"/>
      <c r="AQ2180" s="228"/>
    </row>
    <row r="2181" spans="1:43" s="1" customFormat="1" ht="15" customHeight="1" x14ac:dyDescent="0.4">
      <c r="A2181" s="7"/>
      <c r="B2181" s="7"/>
      <c r="C2181" s="7"/>
      <c r="P2181" s="2"/>
      <c r="AQ2181" s="228"/>
    </row>
    <row r="2182" spans="1:43" s="1" customFormat="1" ht="15" customHeight="1" x14ac:dyDescent="0.4">
      <c r="A2182" s="7"/>
      <c r="B2182" s="7"/>
      <c r="C2182" s="7"/>
      <c r="P2182" s="2"/>
      <c r="AQ2182" s="228"/>
    </row>
    <row r="2183" spans="1:43" s="1" customFormat="1" ht="15" customHeight="1" x14ac:dyDescent="0.4">
      <c r="A2183" s="7"/>
      <c r="B2183" s="7"/>
      <c r="C2183" s="7"/>
      <c r="P2183" s="2"/>
      <c r="AQ2183" s="228"/>
    </row>
    <row r="2184" spans="1:43" s="1" customFormat="1" ht="15" customHeight="1" x14ac:dyDescent="0.4">
      <c r="A2184" s="7"/>
      <c r="B2184" s="7"/>
      <c r="C2184" s="7"/>
      <c r="P2184" s="2"/>
      <c r="AQ2184" s="228"/>
    </row>
    <row r="2185" spans="1:43" s="1" customFormat="1" ht="15" customHeight="1" x14ac:dyDescent="0.4">
      <c r="A2185" s="7"/>
      <c r="B2185" s="7"/>
      <c r="C2185" s="7"/>
      <c r="P2185" s="2"/>
      <c r="AQ2185" s="228"/>
    </row>
    <row r="2186" spans="1:43" s="1" customFormat="1" ht="15" customHeight="1" x14ac:dyDescent="0.4">
      <c r="A2186" s="7"/>
      <c r="B2186" s="7"/>
      <c r="C2186" s="7"/>
      <c r="P2186" s="2"/>
      <c r="AQ2186" s="228"/>
    </row>
    <row r="2187" spans="1:43" s="1" customFormat="1" ht="15" customHeight="1" x14ac:dyDescent="0.4">
      <c r="A2187" s="7"/>
      <c r="B2187" s="7"/>
      <c r="C2187" s="7"/>
      <c r="P2187" s="2"/>
      <c r="AQ2187" s="228"/>
    </row>
    <row r="2188" spans="1:43" s="1" customFormat="1" ht="15" customHeight="1" x14ac:dyDescent="0.4">
      <c r="A2188" s="7"/>
      <c r="B2188" s="7"/>
      <c r="C2188" s="7"/>
      <c r="P2188" s="2"/>
      <c r="AQ2188" s="228"/>
    </row>
    <row r="2189" spans="1:43" s="1" customFormat="1" ht="15" customHeight="1" x14ac:dyDescent="0.4">
      <c r="A2189" s="7"/>
      <c r="B2189" s="7"/>
      <c r="C2189" s="7"/>
      <c r="P2189" s="2"/>
      <c r="AQ2189" s="228"/>
    </row>
    <row r="2190" spans="1:43" s="1" customFormat="1" ht="15" customHeight="1" x14ac:dyDescent="0.4">
      <c r="A2190" s="7"/>
      <c r="B2190" s="7"/>
      <c r="C2190" s="7"/>
      <c r="P2190" s="2"/>
      <c r="AQ2190" s="228"/>
    </row>
    <row r="2191" spans="1:43" s="1" customFormat="1" ht="15" customHeight="1" x14ac:dyDescent="0.4">
      <c r="A2191" s="7"/>
      <c r="B2191" s="7"/>
      <c r="C2191" s="7"/>
      <c r="P2191" s="2"/>
      <c r="AQ2191" s="228"/>
    </row>
    <row r="2192" spans="1:43" s="1" customFormat="1" ht="15" customHeight="1" x14ac:dyDescent="0.4">
      <c r="A2192" s="7"/>
      <c r="B2192" s="7"/>
      <c r="C2192" s="7"/>
      <c r="P2192" s="2"/>
      <c r="AQ2192" s="228"/>
    </row>
    <row r="2193" spans="1:43" s="1" customFormat="1" ht="15" customHeight="1" x14ac:dyDescent="0.4">
      <c r="A2193" s="7"/>
      <c r="B2193" s="7"/>
      <c r="C2193" s="7"/>
      <c r="P2193" s="2"/>
      <c r="AQ2193" s="228"/>
    </row>
    <row r="2194" spans="1:43" s="1" customFormat="1" ht="15" customHeight="1" x14ac:dyDescent="0.4">
      <c r="A2194" s="7"/>
      <c r="B2194" s="7"/>
      <c r="C2194" s="7"/>
      <c r="P2194" s="2"/>
      <c r="AQ2194" s="228"/>
    </row>
    <row r="2195" spans="1:43" s="1" customFormat="1" ht="15" customHeight="1" x14ac:dyDescent="0.4">
      <c r="A2195" s="7"/>
      <c r="B2195" s="7"/>
      <c r="C2195" s="7"/>
      <c r="P2195" s="2"/>
      <c r="AQ2195" s="228"/>
    </row>
    <row r="2196" spans="1:43" s="1" customFormat="1" ht="15" customHeight="1" x14ac:dyDescent="0.4">
      <c r="A2196" s="7"/>
      <c r="B2196" s="7"/>
      <c r="C2196" s="7"/>
      <c r="P2196" s="2"/>
      <c r="AQ2196" s="228"/>
    </row>
    <row r="2197" spans="1:43" s="1" customFormat="1" ht="15" customHeight="1" x14ac:dyDescent="0.4">
      <c r="A2197" s="7"/>
      <c r="B2197" s="7"/>
      <c r="C2197" s="7"/>
      <c r="P2197" s="2"/>
      <c r="AQ2197" s="228"/>
    </row>
    <row r="2198" spans="1:43" s="1" customFormat="1" ht="15" customHeight="1" x14ac:dyDescent="0.4">
      <c r="A2198" s="7"/>
      <c r="B2198" s="7"/>
      <c r="C2198" s="7"/>
      <c r="P2198" s="2"/>
      <c r="AQ2198" s="228"/>
    </row>
    <row r="2199" spans="1:43" s="1" customFormat="1" ht="15" customHeight="1" x14ac:dyDescent="0.4">
      <c r="A2199" s="7"/>
      <c r="B2199" s="7"/>
      <c r="C2199" s="7"/>
      <c r="P2199" s="2"/>
      <c r="AQ2199" s="228"/>
    </row>
    <row r="2200" spans="1:43" s="1" customFormat="1" ht="15" customHeight="1" x14ac:dyDescent="0.4">
      <c r="A2200" s="7"/>
      <c r="B2200" s="7"/>
      <c r="C2200" s="7"/>
      <c r="P2200" s="2"/>
      <c r="AQ2200" s="228"/>
    </row>
    <row r="2201" spans="1:43" s="1" customFormat="1" ht="15" customHeight="1" x14ac:dyDescent="0.4">
      <c r="A2201" s="7"/>
      <c r="B2201" s="7"/>
      <c r="C2201" s="7"/>
      <c r="P2201" s="2"/>
      <c r="AQ2201" s="228"/>
    </row>
    <row r="2202" spans="1:43" s="1" customFormat="1" ht="15" customHeight="1" x14ac:dyDescent="0.4">
      <c r="A2202" s="7"/>
      <c r="B2202" s="7"/>
      <c r="C2202" s="7"/>
      <c r="P2202" s="2"/>
      <c r="AQ2202" s="228"/>
    </row>
    <row r="2203" spans="1:43" s="1" customFormat="1" ht="15" customHeight="1" x14ac:dyDescent="0.4">
      <c r="A2203" s="7"/>
      <c r="B2203" s="7"/>
      <c r="C2203" s="7"/>
      <c r="P2203" s="2"/>
      <c r="AQ2203" s="228"/>
    </row>
    <row r="2204" spans="1:43" s="1" customFormat="1" ht="15" customHeight="1" x14ac:dyDescent="0.4">
      <c r="A2204" s="7"/>
      <c r="B2204" s="7"/>
      <c r="C2204" s="7"/>
      <c r="P2204" s="2"/>
      <c r="AQ2204" s="228"/>
    </row>
    <row r="2205" spans="1:43" s="1" customFormat="1" ht="15" customHeight="1" x14ac:dyDescent="0.4">
      <c r="A2205" s="7"/>
      <c r="B2205" s="7"/>
      <c r="C2205" s="7"/>
      <c r="P2205" s="2"/>
      <c r="AQ2205" s="228"/>
    </row>
    <row r="2206" spans="1:43" s="1" customFormat="1" ht="15" customHeight="1" x14ac:dyDescent="0.4">
      <c r="A2206" s="7"/>
      <c r="B2206" s="7"/>
      <c r="C2206" s="7"/>
      <c r="P2206" s="2"/>
      <c r="AQ2206" s="228"/>
    </row>
    <row r="2207" spans="1:43" s="1" customFormat="1" ht="15" customHeight="1" x14ac:dyDescent="0.4">
      <c r="A2207" s="7"/>
      <c r="B2207" s="7"/>
      <c r="C2207" s="7"/>
      <c r="P2207" s="2"/>
      <c r="AQ2207" s="228"/>
    </row>
    <row r="2208" spans="1:43" s="1" customFormat="1" ht="15" customHeight="1" x14ac:dyDescent="0.4">
      <c r="A2208" s="7"/>
      <c r="B2208" s="7"/>
      <c r="C2208" s="7"/>
      <c r="P2208" s="2"/>
      <c r="AQ2208" s="228"/>
    </row>
    <row r="2209" spans="1:43" s="1" customFormat="1" ht="15" customHeight="1" x14ac:dyDescent="0.4">
      <c r="A2209" s="7"/>
      <c r="B2209" s="7"/>
      <c r="C2209" s="7"/>
      <c r="P2209" s="2"/>
      <c r="AQ2209" s="228"/>
    </row>
    <row r="2210" spans="1:43" s="1" customFormat="1" ht="15" customHeight="1" x14ac:dyDescent="0.4">
      <c r="A2210" s="7"/>
      <c r="B2210" s="7"/>
      <c r="C2210" s="7"/>
      <c r="P2210" s="2"/>
      <c r="AQ2210" s="228"/>
    </row>
    <row r="2211" spans="1:43" s="1" customFormat="1" ht="15" customHeight="1" x14ac:dyDescent="0.4">
      <c r="A2211" s="7"/>
      <c r="B2211" s="7"/>
      <c r="C2211" s="7"/>
      <c r="P2211" s="2"/>
      <c r="AQ2211" s="228"/>
    </row>
    <row r="2212" spans="1:43" s="1" customFormat="1" ht="15" customHeight="1" x14ac:dyDescent="0.4">
      <c r="A2212" s="7"/>
      <c r="B2212" s="7"/>
      <c r="C2212" s="7"/>
      <c r="P2212" s="2"/>
      <c r="AQ2212" s="228"/>
    </row>
    <row r="2213" spans="1:43" s="1" customFormat="1" ht="15" customHeight="1" x14ac:dyDescent="0.4">
      <c r="A2213" s="7"/>
      <c r="B2213" s="7"/>
      <c r="C2213" s="7"/>
      <c r="P2213" s="2"/>
      <c r="AQ2213" s="228"/>
    </row>
    <row r="2214" spans="1:43" s="1" customFormat="1" ht="15" customHeight="1" x14ac:dyDescent="0.4">
      <c r="A2214" s="7"/>
      <c r="B2214" s="7"/>
      <c r="C2214" s="7"/>
      <c r="P2214" s="2"/>
      <c r="AQ2214" s="228"/>
    </row>
    <row r="2215" spans="1:43" s="1" customFormat="1" ht="15" customHeight="1" x14ac:dyDescent="0.4">
      <c r="A2215" s="7"/>
      <c r="B2215" s="7"/>
      <c r="C2215" s="7"/>
      <c r="P2215" s="2"/>
      <c r="AQ2215" s="228"/>
    </row>
    <row r="2216" spans="1:43" s="1" customFormat="1" ht="15" customHeight="1" x14ac:dyDescent="0.4">
      <c r="A2216" s="7"/>
      <c r="B2216" s="7"/>
      <c r="C2216" s="7"/>
      <c r="P2216" s="2"/>
      <c r="AQ2216" s="228"/>
    </row>
    <row r="2217" spans="1:43" s="1" customFormat="1" ht="15" customHeight="1" x14ac:dyDescent="0.4">
      <c r="A2217" s="7"/>
      <c r="B2217" s="7"/>
      <c r="C2217" s="7"/>
      <c r="P2217" s="2"/>
      <c r="AQ2217" s="228"/>
    </row>
    <row r="2218" spans="1:43" s="1" customFormat="1" ht="15" customHeight="1" x14ac:dyDescent="0.4">
      <c r="A2218" s="7"/>
      <c r="B2218" s="7"/>
      <c r="C2218" s="7"/>
      <c r="P2218" s="2"/>
      <c r="AQ2218" s="228"/>
    </row>
    <row r="2219" spans="1:43" s="1" customFormat="1" ht="15" customHeight="1" x14ac:dyDescent="0.4">
      <c r="A2219" s="7"/>
      <c r="B2219" s="7"/>
      <c r="C2219" s="7"/>
      <c r="P2219" s="2"/>
      <c r="AQ2219" s="228"/>
    </row>
    <row r="2220" spans="1:43" s="1" customFormat="1" ht="15" customHeight="1" x14ac:dyDescent="0.4">
      <c r="A2220" s="7"/>
      <c r="B2220" s="7"/>
      <c r="C2220" s="7"/>
      <c r="P2220" s="2"/>
      <c r="AQ2220" s="228"/>
    </row>
    <row r="2221" spans="1:43" s="1" customFormat="1" ht="15" customHeight="1" x14ac:dyDescent="0.4">
      <c r="A2221" s="7"/>
      <c r="B2221" s="7"/>
      <c r="C2221" s="7"/>
      <c r="P2221" s="2"/>
      <c r="AQ2221" s="228"/>
    </row>
    <row r="2222" spans="1:43" s="1" customFormat="1" ht="15" customHeight="1" x14ac:dyDescent="0.4">
      <c r="A2222" s="7"/>
      <c r="B2222" s="7"/>
      <c r="C2222" s="7"/>
      <c r="P2222" s="2"/>
      <c r="AQ2222" s="228"/>
    </row>
    <row r="2223" spans="1:43" s="1" customFormat="1" ht="15" customHeight="1" x14ac:dyDescent="0.4">
      <c r="A2223" s="7"/>
      <c r="B2223" s="7"/>
      <c r="C2223" s="7"/>
      <c r="P2223" s="2"/>
      <c r="AQ2223" s="228"/>
    </row>
    <row r="2224" spans="1:43" s="1" customFormat="1" ht="15" customHeight="1" x14ac:dyDescent="0.4">
      <c r="A2224" s="7"/>
      <c r="B2224" s="7"/>
      <c r="C2224" s="7"/>
      <c r="P2224" s="2"/>
      <c r="AQ2224" s="228"/>
    </row>
    <row r="2225" spans="1:43" s="1" customFormat="1" ht="15" customHeight="1" x14ac:dyDescent="0.4">
      <c r="A2225" s="7"/>
      <c r="B2225" s="7"/>
      <c r="C2225" s="7"/>
      <c r="P2225" s="2"/>
      <c r="AQ2225" s="228"/>
    </row>
    <row r="2226" spans="1:43" s="1" customFormat="1" ht="15" customHeight="1" x14ac:dyDescent="0.4">
      <c r="A2226" s="7"/>
      <c r="B2226" s="7"/>
      <c r="C2226" s="7"/>
      <c r="P2226" s="2"/>
      <c r="AQ2226" s="228"/>
    </row>
    <row r="2227" spans="1:43" s="1" customFormat="1" ht="15" customHeight="1" x14ac:dyDescent="0.4">
      <c r="A2227" s="7"/>
      <c r="B2227" s="7"/>
      <c r="C2227" s="7"/>
      <c r="P2227" s="2"/>
      <c r="AQ2227" s="228"/>
    </row>
    <row r="2228" spans="1:43" s="1" customFormat="1" ht="15" customHeight="1" x14ac:dyDescent="0.4">
      <c r="A2228" s="7"/>
      <c r="B2228" s="7"/>
      <c r="C2228" s="7"/>
      <c r="P2228" s="2"/>
      <c r="AQ2228" s="228"/>
    </row>
    <row r="2229" spans="1:43" s="1" customFormat="1" ht="15" customHeight="1" x14ac:dyDescent="0.4">
      <c r="A2229" s="7"/>
      <c r="B2229" s="7"/>
      <c r="C2229" s="7"/>
      <c r="P2229" s="2"/>
      <c r="AQ2229" s="228"/>
    </row>
    <row r="2230" spans="1:43" s="1" customFormat="1" ht="15" customHeight="1" x14ac:dyDescent="0.4">
      <c r="A2230" s="7"/>
      <c r="B2230" s="7"/>
      <c r="C2230" s="7"/>
      <c r="P2230" s="2"/>
      <c r="AQ2230" s="228"/>
    </row>
    <row r="2231" spans="1:43" s="1" customFormat="1" ht="15" customHeight="1" x14ac:dyDescent="0.4">
      <c r="A2231" s="7"/>
      <c r="B2231" s="7"/>
      <c r="C2231" s="7"/>
      <c r="P2231" s="2"/>
      <c r="AQ2231" s="228"/>
    </row>
    <row r="2232" spans="1:43" s="1" customFormat="1" ht="15" customHeight="1" x14ac:dyDescent="0.4">
      <c r="A2232" s="7"/>
      <c r="B2232" s="7"/>
      <c r="C2232" s="7"/>
      <c r="P2232" s="2"/>
      <c r="AQ2232" s="228"/>
    </row>
    <row r="2233" spans="1:43" s="1" customFormat="1" ht="15" customHeight="1" x14ac:dyDescent="0.4">
      <c r="A2233" s="7"/>
      <c r="B2233" s="7"/>
      <c r="C2233" s="7"/>
      <c r="P2233" s="2"/>
      <c r="AQ2233" s="228"/>
    </row>
    <row r="2234" spans="1:43" s="1" customFormat="1" ht="15" customHeight="1" x14ac:dyDescent="0.4">
      <c r="A2234" s="7"/>
      <c r="B2234" s="7"/>
      <c r="C2234" s="7"/>
      <c r="P2234" s="2"/>
      <c r="AQ2234" s="228"/>
    </row>
    <row r="2235" spans="1:43" s="1" customFormat="1" ht="15" customHeight="1" x14ac:dyDescent="0.4">
      <c r="A2235" s="7"/>
      <c r="B2235" s="7"/>
      <c r="C2235" s="7"/>
      <c r="P2235" s="2"/>
      <c r="AQ2235" s="228"/>
    </row>
    <row r="2236" spans="1:43" s="1" customFormat="1" ht="15" customHeight="1" x14ac:dyDescent="0.4">
      <c r="A2236" s="7"/>
      <c r="B2236" s="7"/>
      <c r="C2236" s="7"/>
      <c r="P2236" s="2"/>
      <c r="AQ2236" s="228"/>
    </row>
    <row r="2237" spans="1:43" s="1" customFormat="1" ht="15" customHeight="1" x14ac:dyDescent="0.4">
      <c r="A2237" s="7"/>
      <c r="B2237" s="7"/>
      <c r="C2237" s="7"/>
      <c r="P2237" s="2"/>
      <c r="AQ2237" s="228"/>
    </row>
    <row r="2238" spans="1:43" s="1" customFormat="1" ht="15" customHeight="1" x14ac:dyDescent="0.4">
      <c r="A2238" s="7"/>
      <c r="B2238" s="7"/>
      <c r="C2238" s="7"/>
      <c r="P2238" s="2"/>
      <c r="AQ2238" s="228"/>
    </row>
    <row r="2239" spans="1:43" s="1" customFormat="1" ht="15" customHeight="1" x14ac:dyDescent="0.4">
      <c r="A2239" s="7"/>
      <c r="B2239" s="7"/>
      <c r="C2239" s="7"/>
      <c r="P2239" s="2"/>
      <c r="AQ2239" s="228"/>
    </row>
    <row r="2240" spans="1:43" s="1" customFormat="1" ht="15" customHeight="1" x14ac:dyDescent="0.4">
      <c r="A2240" s="7"/>
      <c r="B2240" s="7"/>
      <c r="C2240" s="7"/>
      <c r="P2240" s="2"/>
      <c r="AQ2240" s="228"/>
    </row>
    <row r="2241" spans="1:43" s="1" customFormat="1" ht="15" customHeight="1" x14ac:dyDescent="0.4">
      <c r="A2241" s="7"/>
      <c r="B2241" s="7"/>
      <c r="C2241" s="7"/>
      <c r="P2241" s="2"/>
      <c r="AQ2241" s="228"/>
    </row>
    <row r="2242" spans="1:43" s="1" customFormat="1" ht="15" customHeight="1" x14ac:dyDescent="0.4">
      <c r="A2242" s="7"/>
      <c r="B2242" s="7"/>
      <c r="C2242" s="7"/>
      <c r="P2242" s="2"/>
      <c r="AQ2242" s="228"/>
    </row>
    <row r="2243" spans="1:43" s="1" customFormat="1" ht="15" customHeight="1" x14ac:dyDescent="0.4">
      <c r="A2243" s="7"/>
      <c r="B2243" s="7"/>
      <c r="C2243" s="7"/>
      <c r="P2243" s="2"/>
      <c r="AQ2243" s="228"/>
    </row>
    <row r="2244" spans="1:43" s="1" customFormat="1" ht="15" customHeight="1" x14ac:dyDescent="0.4">
      <c r="A2244" s="7"/>
      <c r="B2244" s="7"/>
      <c r="C2244" s="7"/>
      <c r="P2244" s="2"/>
      <c r="AQ2244" s="228"/>
    </row>
    <row r="2245" spans="1:43" s="1" customFormat="1" ht="15" customHeight="1" x14ac:dyDescent="0.4">
      <c r="A2245" s="7"/>
      <c r="B2245" s="7"/>
      <c r="C2245" s="7"/>
      <c r="P2245" s="2"/>
      <c r="AQ2245" s="228"/>
    </row>
    <row r="2246" spans="1:43" s="1" customFormat="1" ht="15" customHeight="1" x14ac:dyDescent="0.4">
      <c r="A2246" s="7"/>
      <c r="B2246" s="7"/>
      <c r="C2246" s="7"/>
      <c r="P2246" s="2"/>
      <c r="AQ2246" s="228"/>
    </row>
    <row r="2247" spans="1:43" s="1" customFormat="1" ht="15" customHeight="1" x14ac:dyDescent="0.4">
      <c r="A2247" s="7"/>
      <c r="B2247" s="7"/>
      <c r="C2247" s="7"/>
      <c r="P2247" s="2"/>
      <c r="AQ2247" s="228"/>
    </row>
    <row r="2248" spans="1:43" s="1" customFormat="1" ht="15" customHeight="1" x14ac:dyDescent="0.4">
      <c r="A2248" s="7"/>
      <c r="B2248" s="7"/>
      <c r="C2248" s="7"/>
      <c r="P2248" s="2"/>
      <c r="AQ2248" s="228"/>
    </row>
    <row r="2249" spans="1:43" s="1" customFormat="1" ht="15" customHeight="1" x14ac:dyDescent="0.4">
      <c r="A2249" s="7"/>
      <c r="B2249" s="7"/>
      <c r="C2249" s="7"/>
      <c r="P2249" s="2"/>
      <c r="AQ2249" s="228"/>
    </row>
    <row r="2250" spans="1:43" s="1" customFormat="1" ht="15" customHeight="1" x14ac:dyDescent="0.4">
      <c r="A2250" s="7"/>
      <c r="B2250" s="7"/>
      <c r="C2250" s="7"/>
      <c r="P2250" s="2"/>
      <c r="AQ2250" s="228"/>
    </row>
    <row r="2251" spans="1:43" s="1" customFormat="1" ht="15" customHeight="1" x14ac:dyDescent="0.4">
      <c r="A2251" s="7"/>
      <c r="B2251" s="7"/>
      <c r="C2251" s="7"/>
      <c r="P2251" s="2"/>
      <c r="AQ2251" s="228"/>
    </row>
    <row r="2252" spans="1:43" s="1" customFormat="1" ht="15" customHeight="1" x14ac:dyDescent="0.4">
      <c r="A2252" s="7"/>
      <c r="B2252" s="7"/>
      <c r="C2252" s="7"/>
      <c r="P2252" s="2"/>
      <c r="AQ2252" s="228"/>
    </row>
    <row r="2253" spans="1:43" s="1" customFormat="1" ht="15" customHeight="1" x14ac:dyDescent="0.4">
      <c r="A2253" s="7"/>
      <c r="B2253" s="7"/>
      <c r="C2253" s="7"/>
      <c r="P2253" s="2"/>
      <c r="AQ2253" s="228"/>
    </row>
    <row r="2254" spans="1:43" s="1" customFormat="1" ht="15" customHeight="1" x14ac:dyDescent="0.4">
      <c r="A2254" s="7"/>
      <c r="B2254" s="7"/>
      <c r="C2254" s="7"/>
      <c r="P2254" s="2"/>
      <c r="AQ2254" s="228"/>
    </row>
    <row r="2255" spans="1:43" s="1" customFormat="1" ht="15" customHeight="1" x14ac:dyDescent="0.4">
      <c r="A2255" s="7"/>
      <c r="B2255" s="7"/>
      <c r="C2255" s="7"/>
      <c r="P2255" s="2"/>
      <c r="AQ2255" s="228"/>
    </row>
    <row r="2256" spans="1:43" s="1" customFormat="1" ht="15" customHeight="1" x14ac:dyDescent="0.4">
      <c r="A2256" s="7"/>
      <c r="B2256" s="7"/>
      <c r="C2256" s="7"/>
      <c r="P2256" s="2"/>
      <c r="AQ2256" s="228"/>
    </row>
    <row r="2257" spans="1:43" s="1" customFormat="1" ht="15" customHeight="1" x14ac:dyDescent="0.4">
      <c r="A2257" s="7"/>
      <c r="B2257" s="7"/>
      <c r="C2257" s="7"/>
      <c r="P2257" s="2"/>
      <c r="AQ2257" s="228"/>
    </row>
    <row r="2258" spans="1:43" s="1" customFormat="1" ht="15" customHeight="1" x14ac:dyDescent="0.4">
      <c r="A2258" s="7"/>
      <c r="B2258" s="7"/>
      <c r="C2258" s="7"/>
      <c r="P2258" s="2"/>
      <c r="AQ2258" s="228"/>
    </row>
    <row r="2259" spans="1:43" s="1" customFormat="1" ht="15" customHeight="1" x14ac:dyDescent="0.4">
      <c r="A2259" s="7"/>
      <c r="B2259" s="7"/>
      <c r="C2259" s="7"/>
      <c r="P2259" s="2"/>
      <c r="AQ2259" s="228"/>
    </row>
    <row r="2260" spans="1:43" s="1" customFormat="1" ht="15" customHeight="1" x14ac:dyDescent="0.4">
      <c r="A2260" s="7"/>
      <c r="B2260" s="7"/>
      <c r="C2260" s="7"/>
      <c r="P2260" s="2"/>
      <c r="AQ2260" s="228"/>
    </row>
    <row r="2261" spans="1:43" s="1" customFormat="1" ht="15" customHeight="1" x14ac:dyDescent="0.4">
      <c r="A2261" s="7"/>
      <c r="B2261" s="7"/>
      <c r="C2261" s="7"/>
      <c r="P2261" s="2"/>
      <c r="AQ2261" s="228"/>
    </row>
    <row r="2262" spans="1:43" s="1" customFormat="1" ht="15" customHeight="1" x14ac:dyDescent="0.4">
      <c r="A2262" s="7"/>
      <c r="B2262" s="7"/>
      <c r="C2262" s="7"/>
      <c r="P2262" s="2"/>
      <c r="AQ2262" s="228"/>
    </row>
    <row r="2263" spans="1:43" s="1" customFormat="1" ht="15" customHeight="1" x14ac:dyDescent="0.4">
      <c r="A2263" s="7"/>
      <c r="B2263" s="7"/>
      <c r="C2263" s="7"/>
      <c r="P2263" s="2"/>
      <c r="AQ2263" s="228"/>
    </row>
    <row r="2264" spans="1:43" s="1" customFormat="1" ht="15" customHeight="1" x14ac:dyDescent="0.4">
      <c r="A2264" s="7"/>
      <c r="B2264" s="7"/>
      <c r="C2264" s="7"/>
      <c r="P2264" s="2"/>
      <c r="AQ2264" s="228"/>
    </row>
    <row r="2265" spans="1:43" s="1" customFormat="1" ht="15" customHeight="1" x14ac:dyDescent="0.4">
      <c r="A2265" s="7"/>
      <c r="B2265" s="7"/>
      <c r="C2265" s="7"/>
      <c r="P2265" s="2"/>
      <c r="AQ2265" s="228"/>
    </row>
    <row r="2266" spans="1:43" s="1" customFormat="1" ht="15" customHeight="1" x14ac:dyDescent="0.4">
      <c r="A2266" s="7"/>
      <c r="B2266" s="7"/>
      <c r="C2266" s="7"/>
      <c r="P2266" s="2"/>
      <c r="AQ2266" s="228"/>
    </row>
    <row r="2267" spans="1:43" s="1" customFormat="1" ht="15" customHeight="1" x14ac:dyDescent="0.4">
      <c r="A2267" s="7"/>
      <c r="B2267" s="7"/>
      <c r="C2267" s="7"/>
      <c r="P2267" s="2"/>
      <c r="AQ2267" s="228"/>
    </row>
    <row r="2268" spans="1:43" s="1" customFormat="1" ht="15" customHeight="1" x14ac:dyDescent="0.4">
      <c r="A2268" s="7"/>
      <c r="B2268" s="7"/>
      <c r="C2268" s="7"/>
      <c r="P2268" s="2"/>
      <c r="AQ2268" s="228"/>
    </row>
    <row r="2269" spans="1:43" s="1" customFormat="1" ht="15" customHeight="1" x14ac:dyDescent="0.4">
      <c r="A2269" s="7"/>
      <c r="B2269" s="7"/>
      <c r="C2269" s="7"/>
      <c r="P2269" s="2"/>
      <c r="AQ2269" s="228"/>
    </row>
    <row r="2270" spans="1:43" s="1" customFormat="1" ht="15" customHeight="1" x14ac:dyDescent="0.4">
      <c r="A2270" s="7"/>
      <c r="B2270" s="7"/>
      <c r="C2270" s="7"/>
      <c r="P2270" s="2"/>
      <c r="AQ2270" s="228"/>
    </row>
    <row r="2271" spans="1:43" s="1" customFormat="1" ht="15" customHeight="1" x14ac:dyDescent="0.4">
      <c r="A2271" s="7"/>
      <c r="B2271" s="7"/>
      <c r="C2271" s="7"/>
      <c r="P2271" s="2"/>
      <c r="AQ2271" s="228"/>
    </row>
    <row r="2272" spans="1:43" s="1" customFormat="1" ht="15" customHeight="1" x14ac:dyDescent="0.4">
      <c r="A2272" s="7"/>
      <c r="B2272" s="7"/>
      <c r="C2272" s="7"/>
      <c r="P2272" s="2"/>
      <c r="AQ2272" s="228"/>
    </row>
    <row r="2273" spans="1:43" s="1" customFormat="1" ht="15" customHeight="1" x14ac:dyDescent="0.4">
      <c r="A2273" s="7"/>
      <c r="B2273" s="7"/>
      <c r="C2273" s="7"/>
      <c r="P2273" s="2"/>
      <c r="AQ2273" s="228"/>
    </row>
    <row r="2274" spans="1:43" s="1" customFormat="1" ht="15" customHeight="1" x14ac:dyDescent="0.4">
      <c r="A2274" s="7"/>
      <c r="B2274" s="7"/>
      <c r="C2274" s="7"/>
      <c r="P2274" s="2"/>
      <c r="AQ2274" s="228"/>
    </row>
    <row r="2275" spans="1:43" s="1" customFormat="1" ht="15" customHeight="1" x14ac:dyDescent="0.4">
      <c r="A2275" s="7"/>
      <c r="B2275" s="7"/>
      <c r="C2275" s="7"/>
      <c r="P2275" s="2"/>
      <c r="AQ2275" s="228"/>
    </row>
    <row r="2276" spans="1:43" s="1" customFormat="1" ht="15" customHeight="1" x14ac:dyDescent="0.4">
      <c r="A2276" s="7"/>
      <c r="B2276" s="7"/>
      <c r="C2276" s="7"/>
      <c r="P2276" s="2"/>
      <c r="AQ2276" s="228"/>
    </row>
    <row r="2277" spans="1:43" s="1" customFormat="1" ht="15" customHeight="1" x14ac:dyDescent="0.4">
      <c r="A2277" s="7"/>
      <c r="B2277" s="7"/>
      <c r="C2277" s="7"/>
      <c r="P2277" s="2"/>
      <c r="AQ2277" s="228"/>
    </row>
    <row r="2278" spans="1:43" s="1" customFormat="1" ht="15" customHeight="1" x14ac:dyDescent="0.4">
      <c r="A2278" s="7"/>
      <c r="B2278" s="7"/>
      <c r="C2278" s="7"/>
      <c r="P2278" s="2"/>
      <c r="AQ2278" s="228"/>
    </row>
    <row r="2279" spans="1:43" s="1" customFormat="1" ht="15" customHeight="1" x14ac:dyDescent="0.4">
      <c r="A2279" s="7"/>
      <c r="B2279" s="7"/>
      <c r="C2279" s="7"/>
      <c r="P2279" s="2"/>
      <c r="AQ2279" s="228"/>
    </row>
    <row r="2280" spans="1:43" s="1" customFormat="1" ht="15" customHeight="1" x14ac:dyDescent="0.4">
      <c r="A2280" s="7"/>
      <c r="B2280" s="7"/>
      <c r="C2280" s="7"/>
      <c r="P2280" s="2"/>
      <c r="AQ2280" s="228"/>
    </row>
    <row r="2281" spans="1:43" s="1" customFormat="1" ht="15" customHeight="1" x14ac:dyDescent="0.4">
      <c r="A2281" s="7"/>
      <c r="B2281" s="7"/>
      <c r="C2281" s="7"/>
      <c r="P2281" s="2"/>
      <c r="AQ2281" s="228"/>
    </row>
    <row r="2282" spans="1:43" s="1" customFormat="1" ht="15" customHeight="1" x14ac:dyDescent="0.4">
      <c r="A2282" s="7"/>
      <c r="B2282" s="7"/>
      <c r="C2282" s="7"/>
      <c r="P2282" s="2"/>
      <c r="AQ2282" s="228"/>
    </row>
    <row r="2283" spans="1:43" s="1" customFormat="1" ht="15" customHeight="1" x14ac:dyDescent="0.4">
      <c r="A2283" s="7"/>
      <c r="B2283" s="7"/>
      <c r="C2283" s="7"/>
      <c r="P2283" s="2"/>
      <c r="AQ2283" s="228"/>
    </row>
    <row r="2284" spans="1:43" s="1" customFormat="1" ht="15" customHeight="1" x14ac:dyDescent="0.4">
      <c r="A2284" s="7"/>
      <c r="B2284" s="7"/>
      <c r="C2284" s="7"/>
      <c r="P2284" s="2"/>
      <c r="AQ2284" s="228"/>
    </row>
    <row r="2285" spans="1:43" s="1" customFormat="1" ht="15" customHeight="1" x14ac:dyDescent="0.4">
      <c r="A2285" s="7"/>
      <c r="B2285" s="7"/>
      <c r="C2285" s="7"/>
      <c r="P2285" s="2"/>
      <c r="AQ2285" s="228"/>
    </row>
    <row r="2286" spans="1:43" s="1" customFormat="1" ht="15" customHeight="1" x14ac:dyDescent="0.4">
      <c r="A2286" s="7"/>
      <c r="B2286" s="7"/>
      <c r="C2286" s="7"/>
      <c r="P2286" s="2"/>
      <c r="AQ2286" s="228"/>
    </row>
    <row r="2287" spans="1:43" s="1" customFormat="1" ht="15" customHeight="1" x14ac:dyDescent="0.4">
      <c r="A2287" s="7"/>
      <c r="B2287" s="7"/>
      <c r="C2287" s="7"/>
      <c r="P2287" s="2"/>
      <c r="AQ2287" s="228"/>
    </row>
    <row r="2288" spans="1:43" s="1" customFormat="1" ht="15" customHeight="1" x14ac:dyDescent="0.4">
      <c r="A2288" s="7"/>
      <c r="B2288" s="7"/>
      <c r="C2288" s="7"/>
      <c r="P2288" s="2"/>
      <c r="AQ2288" s="228"/>
    </row>
    <row r="2289" spans="1:43" s="1" customFormat="1" ht="15" customHeight="1" x14ac:dyDescent="0.4">
      <c r="A2289" s="7"/>
      <c r="B2289" s="7"/>
      <c r="C2289" s="7"/>
      <c r="P2289" s="2"/>
      <c r="AQ2289" s="228"/>
    </row>
    <row r="2290" spans="1:43" s="1" customFormat="1" ht="15" customHeight="1" x14ac:dyDescent="0.4">
      <c r="A2290" s="7"/>
      <c r="B2290" s="7"/>
      <c r="C2290" s="7"/>
      <c r="P2290" s="2"/>
      <c r="AQ2290" s="228"/>
    </row>
    <row r="2291" spans="1:43" s="1" customFormat="1" ht="15" customHeight="1" x14ac:dyDescent="0.4">
      <c r="A2291" s="7"/>
      <c r="B2291" s="7"/>
      <c r="C2291" s="7"/>
      <c r="P2291" s="2"/>
      <c r="AQ2291" s="228"/>
    </row>
    <row r="2292" spans="1:43" s="1" customFormat="1" ht="15" customHeight="1" x14ac:dyDescent="0.4">
      <c r="A2292" s="7"/>
      <c r="B2292" s="7"/>
      <c r="C2292" s="7"/>
      <c r="P2292" s="2"/>
      <c r="AQ2292" s="228"/>
    </row>
    <row r="2293" spans="1:43" s="1" customFormat="1" ht="15" customHeight="1" x14ac:dyDescent="0.4">
      <c r="A2293" s="7"/>
      <c r="B2293" s="7"/>
      <c r="C2293" s="7"/>
      <c r="P2293" s="2"/>
      <c r="AQ2293" s="228"/>
    </row>
    <row r="2294" spans="1:43" s="1" customFormat="1" ht="15" customHeight="1" x14ac:dyDescent="0.4">
      <c r="A2294" s="7"/>
      <c r="B2294" s="7"/>
      <c r="C2294" s="7"/>
      <c r="P2294" s="2"/>
      <c r="AQ2294" s="228"/>
    </row>
    <row r="2295" spans="1:43" s="1" customFormat="1" ht="15" customHeight="1" x14ac:dyDescent="0.4">
      <c r="A2295" s="7"/>
      <c r="B2295" s="7"/>
      <c r="C2295" s="7"/>
      <c r="P2295" s="2"/>
      <c r="AQ2295" s="228"/>
    </row>
    <row r="2296" spans="1:43" s="1" customFormat="1" ht="15" customHeight="1" x14ac:dyDescent="0.4">
      <c r="A2296" s="7"/>
      <c r="B2296" s="7"/>
      <c r="C2296" s="7"/>
      <c r="P2296" s="2"/>
      <c r="AQ2296" s="228"/>
    </row>
    <row r="2297" spans="1:43" s="1" customFormat="1" ht="15" customHeight="1" x14ac:dyDescent="0.4">
      <c r="A2297" s="7"/>
      <c r="B2297" s="7"/>
      <c r="C2297" s="7"/>
      <c r="P2297" s="2"/>
      <c r="AQ2297" s="228"/>
    </row>
    <row r="2298" spans="1:43" s="1" customFormat="1" ht="15" customHeight="1" x14ac:dyDescent="0.4">
      <c r="A2298" s="7"/>
      <c r="B2298" s="7"/>
      <c r="C2298" s="7"/>
      <c r="P2298" s="2"/>
      <c r="AQ2298" s="228"/>
    </row>
    <row r="2299" spans="1:43" s="1" customFormat="1" ht="15" customHeight="1" x14ac:dyDescent="0.4">
      <c r="A2299" s="7"/>
      <c r="B2299" s="7"/>
      <c r="C2299" s="7"/>
      <c r="P2299" s="2"/>
      <c r="AQ2299" s="228"/>
    </row>
    <row r="2300" spans="1:43" s="1" customFormat="1" ht="15" customHeight="1" x14ac:dyDescent="0.4">
      <c r="A2300" s="7"/>
      <c r="B2300" s="7"/>
      <c r="C2300" s="7"/>
      <c r="P2300" s="2"/>
      <c r="AQ2300" s="228"/>
    </row>
    <row r="2301" spans="1:43" s="1" customFormat="1" ht="15" customHeight="1" x14ac:dyDescent="0.4">
      <c r="A2301" s="7"/>
      <c r="B2301" s="7"/>
      <c r="C2301" s="7"/>
      <c r="P2301" s="2"/>
      <c r="AQ2301" s="228"/>
    </row>
    <row r="2302" spans="1:43" s="1" customFormat="1" ht="15" customHeight="1" x14ac:dyDescent="0.4">
      <c r="A2302" s="7"/>
      <c r="B2302" s="7"/>
      <c r="C2302" s="7"/>
      <c r="P2302" s="2"/>
      <c r="AQ2302" s="228"/>
    </row>
    <row r="2303" spans="1:43" s="1" customFormat="1" ht="15" customHeight="1" x14ac:dyDescent="0.4">
      <c r="A2303" s="7"/>
      <c r="B2303" s="7"/>
      <c r="C2303" s="7"/>
      <c r="P2303" s="2"/>
      <c r="AQ2303" s="228"/>
    </row>
    <row r="2304" spans="1:43" s="1" customFormat="1" ht="15" customHeight="1" x14ac:dyDescent="0.4">
      <c r="A2304" s="7"/>
      <c r="B2304" s="7"/>
      <c r="C2304" s="7"/>
      <c r="P2304" s="2"/>
      <c r="AQ2304" s="228"/>
    </row>
    <row r="2305" spans="1:43" s="1" customFormat="1" ht="15" customHeight="1" x14ac:dyDescent="0.4">
      <c r="A2305" s="7"/>
      <c r="B2305" s="7"/>
      <c r="C2305" s="7"/>
      <c r="P2305" s="2"/>
      <c r="AQ2305" s="228"/>
    </row>
    <row r="2306" spans="1:43" s="1" customFormat="1" ht="15" customHeight="1" x14ac:dyDescent="0.4">
      <c r="A2306" s="7"/>
      <c r="B2306" s="7"/>
      <c r="C2306" s="7"/>
      <c r="P2306" s="2"/>
      <c r="AQ2306" s="228"/>
    </row>
    <row r="2307" spans="1:43" s="1" customFormat="1" ht="15" customHeight="1" x14ac:dyDescent="0.4">
      <c r="A2307" s="7"/>
      <c r="B2307" s="7"/>
      <c r="C2307" s="7"/>
      <c r="P2307" s="2"/>
      <c r="AQ2307" s="228"/>
    </row>
    <row r="2308" spans="1:43" s="1" customFormat="1" ht="15" customHeight="1" x14ac:dyDescent="0.4">
      <c r="A2308" s="7"/>
      <c r="B2308" s="7"/>
      <c r="C2308" s="7"/>
      <c r="P2308" s="2"/>
      <c r="AQ2308" s="228"/>
    </row>
    <row r="2309" spans="1:43" s="1" customFormat="1" ht="15" customHeight="1" x14ac:dyDescent="0.4">
      <c r="A2309" s="7"/>
      <c r="B2309" s="7"/>
      <c r="C2309" s="7"/>
      <c r="P2309" s="2"/>
      <c r="AQ2309" s="228"/>
    </row>
    <row r="2310" spans="1:43" s="1" customFormat="1" ht="15" customHeight="1" x14ac:dyDescent="0.4">
      <c r="A2310" s="7"/>
      <c r="B2310" s="7"/>
      <c r="C2310" s="7"/>
      <c r="P2310" s="2"/>
      <c r="AQ2310" s="228"/>
    </row>
    <row r="2311" spans="1:43" s="1" customFormat="1" ht="15" customHeight="1" x14ac:dyDescent="0.4">
      <c r="A2311" s="7"/>
      <c r="B2311" s="7"/>
      <c r="C2311" s="7"/>
      <c r="P2311" s="2"/>
      <c r="AQ2311" s="228"/>
    </row>
    <row r="2312" spans="1:43" s="1" customFormat="1" ht="15" customHeight="1" x14ac:dyDescent="0.4">
      <c r="A2312" s="7"/>
      <c r="B2312" s="7"/>
      <c r="C2312" s="7"/>
      <c r="P2312" s="2"/>
      <c r="AQ2312" s="228"/>
    </row>
    <row r="2313" spans="1:43" s="1" customFormat="1" ht="15" customHeight="1" x14ac:dyDescent="0.4">
      <c r="A2313" s="7"/>
      <c r="B2313" s="7"/>
      <c r="C2313" s="7"/>
      <c r="P2313" s="2"/>
      <c r="AQ2313" s="228"/>
    </row>
    <row r="2314" spans="1:43" s="1" customFormat="1" ht="15" customHeight="1" x14ac:dyDescent="0.4">
      <c r="A2314" s="7"/>
      <c r="B2314" s="7"/>
      <c r="C2314" s="7"/>
      <c r="P2314" s="2"/>
      <c r="AQ2314" s="228"/>
    </row>
    <row r="2315" spans="1:43" s="1" customFormat="1" ht="15" customHeight="1" x14ac:dyDescent="0.4">
      <c r="A2315" s="7"/>
      <c r="B2315" s="7"/>
      <c r="C2315" s="7"/>
      <c r="P2315" s="2"/>
      <c r="AQ2315" s="228"/>
    </row>
    <row r="2316" spans="1:43" s="1" customFormat="1" ht="15" customHeight="1" x14ac:dyDescent="0.4">
      <c r="A2316" s="7"/>
      <c r="B2316" s="7"/>
      <c r="C2316" s="7"/>
      <c r="P2316" s="2"/>
      <c r="AQ2316" s="228"/>
    </row>
    <row r="2317" spans="1:43" s="1" customFormat="1" ht="15" customHeight="1" x14ac:dyDescent="0.4">
      <c r="A2317" s="7"/>
      <c r="B2317" s="7"/>
      <c r="C2317" s="7"/>
      <c r="P2317" s="2"/>
      <c r="AQ2317" s="228"/>
    </row>
    <row r="2318" spans="1:43" s="1" customFormat="1" ht="15" customHeight="1" x14ac:dyDescent="0.4">
      <c r="A2318" s="7"/>
      <c r="B2318" s="7"/>
      <c r="C2318" s="7"/>
      <c r="P2318" s="2"/>
      <c r="AQ2318" s="228"/>
    </row>
    <row r="2319" spans="1:43" s="1" customFormat="1" ht="15" customHeight="1" x14ac:dyDescent="0.4">
      <c r="A2319" s="7"/>
      <c r="B2319" s="7"/>
      <c r="C2319" s="7"/>
      <c r="P2319" s="2"/>
      <c r="AQ2319" s="228"/>
    </row>
    <row r="2320" spans="1:43" s="1" customFormat="1" ht="15" customHeight="1" x14ac:dyDescent="0.4">
      <c r="A2320" s="7"/>
      <c r="B2320" s="7"/>
      <c r="C2320" s="7"/>
      <c r="P2320" s="2"/>
      <c r="AQ2320" s="228"/>
    </row>
    <row r="2321" spans="1:43" s="1" customFormat="1" ht="15" customHeight="1" x14ac:dyDescent="0.4">
      <c r="A2321" s="7"/>
      <c r="B2321" s="7"/>
      <c r="C2321" s="7"/>
      <c r="P2321" s="2"/>
      <c r="AQ2321" s="228"/>
    </row>
    <row r="2322" spans="1:43" s="1" customFormat="1" ht="15" customHeight="1" x14ac:dyDescent="0.4">
      <c r="A2322" s="7"/>
      <c r="B2322" s="7"/>
      <c r="C2322" s="7"/>
      <c r="P2322" s="2"/>
      <c r="AQ2322" s="228"/>
    </row>
    <row r="2323" spans="1:43" s="1" customFormat="1" ht="15" customHeight="1" x14ac:dyDescent="0.4">
      <c r="A2323" s="7"/>
      <c r="B2323" s="7"/>
      <c r="C2323" s="7"/>
      <c r="P2323" s="2"/>
      <c r="AQ2323" s="228"/>
    </row>
    <row r="2324" spans="1:43" s="1" customFormat="1" ht="15" customHeight="1" x14ac:dyDescent="0.4">
      <c r="A2324" s="7"/>
      <c r="B2324" s="7"/>
      <c r="C2324" s="7"/>
      <c r="P2324" s="2"/>
      <c r="AQ2324" s="228"/>
    </row>
    <row r="2325" spans="1:43" s="1" customFormat="1" ht="15" customHeight="1" x14ac:dyDescent="0.4">
      <c r="A2325" s="7"/>
      <c r="B2325" s="7"/>
      <c r="C2325" s="7"/>
      <c r="P2325" s="2"/>
      <c r="AQ2325" s="228"/>
    </row>
    <row r="2326" spans="1:43" s="1" customFormat="1" ht="15" customHeight="1" x14ac:dyDescent="0.4">
      <c r="A2326" s="7"/>
      <c r="B2326" s="7"/>
      <c r="C2326" s="7"/>
      <c r="P2326" s="2"/>
      <c r="AQ2326" s="228"/>
    </row>
    <row r="2327" spans="1:43" s="1" customFormat="1" ht="15" customHeight="1" x14ac:dyDescent="0.4">
      <c r="A2327" s="7"/>
      <c r="B2327" s="7"/>
      <c r="C2327" s="7"/>
      <c r="P2327" s="2"/>
      <c r="AQ2327" s="228"/>
    </row>
    <row r="2328" spans="1:43" s="1" customFormat="1" ht="15" customHeight="1" x14ac:dyDescent="0.4">
      <c r="A2328" s="7"/>
      <c r="B2328" s="7"/>
      <c r="C2328" s="7"/>
      <c r="P2328" s="2"/>
      <c r="AQ2328" s="228"/>
    </row>
    <row r="2329" spans="1:43" s="1" customFormat="1" ht="15" customHeight="1" x14ac:dyDescent="0.4">
      <c r="A2329" s="7"/>
      <c r="B2329" s="7"/>
      <c r="C2329" s="7"/>
      <c r="P2329" s="2"/>
      <c r="AQ2329" s="228"/>
    </row>
    <row r="2330" spans="1:43" s="1" customFormat="1" ht="15" customHeight="1" x14ac:dyDescent="0.4">
      <c r="A2330" s="7"/>
      <c r="B2330" s="7"/>
      <c r="C2330" s="7"/>
      <c r="P2330" s="2"/>
      <c r="AQ2330" s="228"/>
    </row>
    <row r="2331" spans="1:43" s="1" customFormat="1" ht="15" customHeight="1" x14ac:dyDescent="0.4">
      <c r="A2331" s="7"/>
      <c r="B2331" s="7"/>
      <c r="C2331" s="7"/>
      <c r="P2331" s="2"/>
      <c r="AQ2331" s="228"/>
    </row>
    <row r="2332" spans="1:43" s="1" customFormat="1" ht="15" customHeight="1" x14ac:dyDescent="0.4">
      <c r="A2332" s="7"/>
      <c r="B2332" s="7"/>
      <c r="C2332" s="7"/>
      <c r="P2332" s="2"/>
      <c r="AQ2332" s="228"/>
    </row>
    <row r="2333" spans="1:43" s="1" customFormat="1" ht="15" customHeight="1" x14ac:dyDescent="0.4">
      <c r="A2333" s="7"/>
      <c r="B2333" s="7"/>
      <c r="C2333" s="7"/>
      <c r="P2333" s="2"/>
      <c r="AQ2333" s="228"/>
    </row>
    <row r="2334" spans="1:43" s="1" customFormat="1" ht="15" customHeight="1" x14ac:dyDescent="0.4">
      <c r="A2334" s="7"/>
      <c r="B2334" s="7"/>
      <c r="C2334" s="7"/>
      <c r="P2334" s="2"/>
      <c r="AQ2334" s="228"/>
    </row>
    <row r="2335" spans="1:43" s="1" customFormat="1" ht="15" customHeight="1" x14ac:dyDescent="0.4">
      <c r="A2335" s="7"/>
      <c r="B2335" s="7"/>
      <c r="C2335" s="7"/>
      <c r="P2335" s="2"/>
      <c r="AQ2335" s="228"/>
    </row>
    <row r="2336" spans="1:43" s="1" customFormat="1" ht="15" customHeight="1" x14ac:dyDescent="0.4">
      <c r="A2336" s="7"/>
      <c r="B2336" s="7"/>
      <c r="C2336" s="7"/>
      <c r="P2336" s="2"/>
      <c r="AQ2336" s="228"/>
    </row>
    <row r="2337" spans="1:43" s="1" customFormat="1" ht="15" customHeight="1" x14ac:dyDescent="0.4">
      <c r="A2337" s="7"/>
      <c r="B2337" s="7"/>
      <c r="C2337" s="7"/>
      <c r="P2337" s="2"/>
      <c r="AQ2337" s="228"/>
    </row>
    <row r="2338" spans="1:43" s="1" customFormat="1" ht="15" customHeight="1" x14ac:dyDescent="0.4">
      <c r="A2338" s="7"/>
      <c r="B2338" s="7"/>
      <c r="C2338" s="7"/>
      <c r="P2338" s="2"/>
      <c r="AQ2338" s="228"/>
    </row>
    <row r="2339" spans="1:43" s="1" customFormat="1" ht="15" customHeight="1" x14ac:dyDescent="0.4">
      <c r="A2339" s="7"/>
      <c r="B2339" s="7"/>
      <c r="C2339" s="7"/>
      <c r="P2339" s="2"/>
      <c r="AQ2339" s="228"/>
    </row>
    <row r="2340" spans="1:43" s="1" customFormat="1" ht="15" customHeight="1" x14ac:dyDescent="0.4">
      <c r="A2340" s="7"/>
      <c r="B2340" s="7"/>
      <c r="C2340" s="7"/>
      <c r="P2340" s="2"/>
      <c r="AQ2340" s="228"/>
    </row>
    <row r="2341" spans="1:43" s="1" customFormat="1" ht="15" customHeight="1" x14ac:dyDescent="0.4">
      <c r="A2341" s="7"/>
      <c r="B2341" s="7"/>
      <c r="C2341" s="7"/>
      <c r="P2341" s="2"/>
      <c r="AQ2341" s="228"/>
    </row>
    <row r="2342" spans="1:43" s="1" customFormat="1" ht="15" customHeight="1" x14ac:dyDescent="0.4">
      <c r="A2342" s="7"/>
      <c r="B2342" s="7"/>
      <c r="C2342" s="7"/>
      <c r="P2342" s="2"/>
      <c r="AQ2342" s="228"/>
    </row>
    <row r="2343" spans="1:43" s="1" customFormat="1" ht="15" customHeight="1" x14ac:dyDescent="0.4">
      <c r="A2343" s="7"/>
      <c r="B2343" s="7"/>
      <c r="C2343" s="7"/>
      <c r="P2343" s="2"/>
      <c r="AQ2343" s="228"/>
    </row>
    <row r="2344" spans="1:43" s="1" customFormat="1" ht="15" customHeight="1" x14ac:dyDescent="0.4">
      <c r="A2344" s="7"/>
      <c r="B2344" s="7"/>
      <c r="C2344" s="7"/>
      <c r="P2344" s="2"/>
      <c r="AQ2344" s="228"/>
    </row>
    <row r="2345" spans="1:43" s="1" customFormat="1" ht="15" customHeight="1" x14ac:dyDescent="0.4">
      <c r="A2345" s="7"/>
      <c r="B2345" s="7"/>
      <c r="C2345" s="7"/>
      <c r="P2345" s="2"/>
      <c r="AQ2345" s="228"/>
    </row>
    <row r="2346" spans="1:43" s="1" customFormat="1" ht="15" customHeight="1" x14ac:dyDescent="0.4">
      <c r="A2346" s="7"/>
      <c r="B2346" s="7"/>
      <c r="C2346" s="7"/>
      <c r="P2346" s="2"/>
      <c r="AQ2346" s="228"/>
    </row>
    <row r="2347" spans="1:43" s="1" customFormat="1" ht="15" customHeight="1" x14ac:dyDescent="0.4">
      <c r="A2347" s="7"/>
      <c r="B2347" s="7"/>
      <c r="C2347" s="7"/>
      <c r="P2347" s="2"/>
      <c r="AQ2347" s="228"/>
    </row>
    <row r="2348" spans="1:43" s="1" customFormat="1" ht="15" customHeight="1" x14ac:dyDescent="0.4">
      <c r="A2348" s="7"/>
      <c r="B2348" s="7"/>
      <c r="C2348" s="7"/>
      <c r="P2348" s="2"/>
      <c r="AQ2348" s="228"/>
    </row>
    <row r="2349" spans="1:43" s="1" customFormat="1" ht="15" customHeight="1" x14ac:dyDescent="0.4">
      <c r="A2349" s="7"/>
      <c r="B2349" s="7"/>
      <c r="C2349" s="7"/>
      <c r="P2349" s="2"/>
      <c r="AQ2349" s="228"/>
    </row>
    <row r="2350" spans="1:43" s="1" customFormat="1" ht="15" customHeight="1" x14ac:dyDescent="0.4">
      <c r="A2350" s="7"/>
      <c r="B2350" s="7"/>
      <c r="C2350" s="7"/>
      <c r="P2350" s="2"/>
      <c r="AQ2350" s="228"/>
    </row>
    <row r="2351" spans="1:43" s="1" customFormat="1" ht="15" customHeight="1" x14ac:dyDescent="0.4">
      <c r="A2351" s="7"/>
      <c r="B2351" s="7"/>
      <c r="C2351" s="7"/>
      <c r="P2351" s="2"/>
      <c r="AQ2351" s="228"/>
    </row>
    <row r="2352" spans="1:43" s="1" customFormat="1" ht="15" customHeight="1" x14ac:dyDescent="0.4">
      <c r="A2352" s="7"/>
      <c r="B2352" s="7"/>
      <c r="C2352" s="7"/>
      <c r="P2352" s="2"/>
      <c r="AQ2352" s="228"/>
    </row>
    <row r="2353" spans="1:43" s="1" customFormat="1" ht="15" customHeight="1" x14ac:dyDescent="0.4">
      <c r="A2353" s="7"/>
      <c r="B2353" s="7"/>
      <c r="C2353" s="7"/>
      <c r="P2353" s="2"/>
      <c r="AQ2353" s="228"/>
    </row>
    <row r="2354" spans="1:43" s="1" customFormat="1" ht="15" customHeight="1" x14ac:dyDescent="0.4">
      <c r="A2354" s="7"/>
      <c r="B2354" s="7"/>
      <c r="C2354" s="7"/>
      <c r="P2354" s="2"/>
      <c r="AQ2354" s="228"/>
    </row>
    <row r="2355" spans="1:43" s="1" customFormat="1" ht="15" customHeight="1" x14ac:dyDescent="0.4">
      <c r="A2355" s="7"/>
      <c r="B2355" s="7"/>
      <c r="C2355" s="7"/>
      <c r="P2355" s="2"/>
      <c r="AQ2355" s="228"/>
    </row>
    <row r="2356" spans="1:43" s="1" customFormat="1" ht="15" customHeight="1" x14ac:dyDescent="0.4">
      <c r="A2356" s="7"/>
      <c r="B2356" s="7"/>
      <c r="C2356" s="7"/>
      <c r="P2356" s="2"/>
      <c r="AQ2356" s="228"/>
    </row>
    <row r="2357" spans="1:43" s="1" customFormat="1" ht="15" customHeight="1" x14ac:dyDescent="0.4">
      <c r="A2357" s="7"/>
      <c r="B2357" s="7"/>
      <c r="C2357" s="7"/>
      <c r="P2357" s="2"/>
      <c r="AQ2357" s="228"/>
    </row>
    <row r="2358" spans="1:43" s="1" customFormat="1" ht="15" customHeight="1" x14ac:dyDescent="0.4">
      <c r="A2358" s="7"/>
      <c r="B2358" s="7"/>
      <c r="C2358" s="7"/>
      <c r="P2358" s="2"/>
      <c r="AQ2358" s="228"/>
    </row>
    <row r="2359" spans="1:43" s="1" customFormat="1" ht="15" customHeight="1" x14ac:dyDescent="0.4">
      <c r="A2359" s="7"/>
      <c r="B2359" s="7"/>
      <c r="C2359" s="7"/>
      <c r="P2359" s="2"/>
      <c r="AQ2359" s="228"/>
    </row>
    <row r="2360" spans="1:43" s="1" customFormat="1" ht="15" customHeight="1" x14ac:dyDescent="0.4">
      <c r="A2360" s="7"/>
      <c r="B2360" s="7"/>
      <c r="C2360" s="7"/>
      <c r="P2360" s="2"/>
      <c r="AQ2360" s="228"/>
    </row>
    <row r="2361" spans="1:43" s="1" customFormat="1" ht="15" customHeight="1" x14ac:dyDescent="0.4">
      <c r="A2361" s="7"/>
      <c r="B2361" s="7"/>
      <c r="C2361" s="7"/>
      <c r="P2361" s="2"/>
      <c r="AQ2361" s="228"/>
    </row>
    <row r="2362" spans="1:43" s="1" customFormat="1" ht="15" customHeight="1" x14ac:dyDescent="0.4">
      <c r="A2362" s="7"/>
      <c r="B2362" s="7"/>
      <c r="C2362" s="7"/>
      <c r="P2362" s="2"/>
      <c r="AQ2362" s="228"/>
    </row>
    <row r="2363" spans="1:43" s="1" customFormat="1" ht="15" customHeight="1" x14ac:dyDescent="0.4">
      <c r="A2363" s="7"/>
      <c r="B2363" s="7"/>
      <c r="C2363" s="7"/>
      <c r="P2363" s="2"/>
      <c r="AQ2363" s="228"/>
    </row>
    <row r="2364" spans="1:43" s="1" customFormat="1" ht="15" customHeight="1" x14ac:dyDescent="0.4">
      <c r="A2364" s="7"/>
      <c r="B2364" s="7"/>
      <c r="C2364" s="7"/>
      <c r="P2364" s="2"/>
      <c r="AQ2364" s="228"/>
    </row>
    <row r="2365" spans="1:43" s="1" customFormat="1" ht="15" customHeight="1" x14ac:dyDescent="0.4">
      <c r="A2365" s="7"/>
      <c r="B2365" s="7"/>
      <c r="C2365" s="7"/>
      <c r="P2365" s="2"/>
      <c r="AQ2365" s="228"/>
    </row>
    <row r="2366" spans="1:43" s="1" customFormat="1" ht="15" customHeight="1" x14ac:dyDescent="0.4">
      <c r="A2366" s="7"/>
      <c r="B2366" s="7"/>
      <c r="C2366" s="7"/>
      <c r="P2366" s="2"/>
      <c r="AQ2366" s="228"/>
    </row>
    <row r="2367" spans="1:43" s="1" customFormat="1" ht="15" customHeight="1" x14ac:dyDescent="0.4">
      <c r="A2367" s="7"/>
      <c r="B2367" s="7"/>
      <c r="C2367" s="7"/>
      <c r="P2367" s="2"/>
      <c r="AQ2367" s="228"/>
    </row>
    <row r="2368" spans="1:43" s="1" customFormat="1" ht="15" customHeight="1" x14ac:dyDescent="0.4">
      <c r="A2368" s="7"/>
      <c r="B2368" s="7"/>
      <c r="C2368" s="7"/>
      <c r="P2368" s="2"/>
      <c r="AQ2368" s="228"/>
    </row>
    <row r="2369" spans="1:43" s="1" customFormat="1" ht="15" customHeight="1" x14ac:dyDescent="0.4">
      <c r="A2369" s="7"/>
      <c r="B2369" s="7"/>
      <c r="C2369" s="7"/>
      <c r="P2369" s="2"/>
      <c r="AQ2369" s="228"/>
    </row>
    <row r="2370" spans="1:43" s="1" customFormat="1" ht="15" customHeight="1" x14ac:dyDescent="0.4">
      <c r="A2370" s="7"/>
      <c r="B2370" s="7"/>
      <c r="C2370" s="7"/>
      <c r="P2370" s="2"/>
      <c r="AQ2370" s="228"/>
    </row>
    <row r="2371" spans="1:43" s="1" customFormat="1" ht="15" customHeight="1" x14ac:dyDescent="0.4">
      <c r="A2371" s="7"/>
      <c r="B2371" s="7"/>
      <c r="C2371" s="7"/>
      <c r="P2371" s="2"/>
      <c r="AQ2371" s="228"/>
    </row>
    <row r="2372" spans="1:43" s="1" customFormat="1" ht="15" customHeight="1" x14ac:dyDescent="0.4">
      <c r="A2372" s="7"/>
      <c r="B2372" s="7"/>
      <c r="C2372" s="7"/>
      <c r="P2372" s="2"/>
      <c r="AQ2372" s="228"/>
    </row>
    <row r="2373" spans="1:43" s="1" customFormat="1" ht="15" customHeight="1" x14ac:dyDescent="0.4">
      <c r="A2373" s="7"/>
      <c r="B2373" s="7"/>
      <c r="C2373" s="7"/>
      <c r="P2373" s="2"/>
      <c r="AQ2373" s="228"/>
    </row>
    <row r="2374" spans="1:43" s="1" customFormat="1" ht="15" customHeight="1" x14ac:dyDescent="0.4">
      <c r="A2374" s="7"/>
      <c r="B2374" s="7"/>
      <c r="C2374" s="7"/>
      <c r="P2374" s="2"/>
      <c r="AQ2374" s="228"/>
    </row>
    <row r="2375" spans="1:43" s="1" customFormat="1" ht="15" customHeight="1" x14ac:dyDescent="0.4">
      <c r="A2375" s="7"/>
      <c r="B2375" s="7"/>
      <c r="C2375" s="7"/>
      <c r="P2375" s="2"/>
      <c r="AQ2375" s="228"/>
    </row>
    <row r="2376" spans="1:43" s="1" customFormat="1" ht="15" customHeight="1" x14ac:dyDescent="0.4">
      <c r="A2376" s="7"/>
      <c r="B2376" s="7"/>
      <c r="C2376" s="7"/>
      <c r="P2376" s="2"/>
      <c r="AQ2376" s="228"/>
    </row>
    <row r="2377" spans="1:43" s="1" customFormat="1" ht="15" customHeight="1" x14ac:dyDescent="0.4">
      <c r="A2377" s="7"/>
      <c r="B2377" s="7"/>
      <c r="C2377" s="7"/>
      <c r="P2377" s="2"/>
      <c r="AQ2377" s="228"/>
    </row>
    <row r="2378" spans="1:43" s="1" customFormat="1" ht="15" customHeight="1" x14ac:dyDescent="0.4">
      <c r="A2378" s="7"/>
      <c r="B2378" s="7"/>
      <c r="C2378" s="7"/>
      <c r="P2378" s="2"/>
      <c r="AQ2378" s="228"/>
    </row>
    <row r="2379" spans="1:43" s="1" customFormat="1" ht="15" customHeight="1" x14ac:dyDescent="0.4">
      <c r="A2379" s="7"/>
      <c r="B2379" s="7"/>
      <c r="C2379" s="7"/>
      <c r="P2379" s="2"/>
      <c r="AQ2379" s="228"/>
    </row>
    <row r="2380" spans="1:43" s="1" customFormat="1" ht="15" customHeight="1" x14ac:dyDescent="0.4">
      <c r="A2380" s="7"/>
      <c r="B2380" s="7"/>
      <c r="C2380" s="7"/>
      <c r="P2380" s="2"/>
      <c r="AQ2380" s="228"/>
    </row>
    <row r="2381" spans="1:43" s="1" customFormat="1" ht="15" customHeight="1" x14ac:dyDescent="0.4">
      <c r="A2381" s="7"/>
      <c r="B2381" s="7"/>
      <c r="C2381" s="7"/>
      <c r="P2381" s="2"/>
      <c r="AQ2381" s="228"/>
    </row>
    <row r="2382" spans="1:43" s="1" customFormat="1" ht="15" customHeight="1" x14ac:dyDescent="0.4">
      <c r="A2382" s="7"/>
      <c r="B2382" s="7"/>
      <c r="C2382" s="7"/>
      <c r="P2382" s="2"/>
      <c r="AQ2382" s="228"/>
    </row>
    <row r="2383" spans="1:43" s="1" customFormat="1" ht="15" customHeight="1" x14ac:dyDescent="0.4">
      <c r="A2383" s="7"/>
      <c r="B2383" s="7"/>
      <c r="C2383" s="7"/>
      <c r="P2383" s="2"/>
      <c r="AQ2383" s="228"/>
    </row>
    <row r="2384" spans="1:43" s="1" customFormat="1" ht="15" customHeight="1" x14ac:dyDescent="0.4">
      <c r="A2384" s="7"/>
      <c r="B2384" s="7"/>
      <c r="C2384" s="7"/>
      <c r="P2384" s="2"/>
      <c r="AQ2384" s="228"/>
    </row>
    <row r="2385" spans="1:43" s="1" customFormat="1" ht="15" customHeight="1" x14ac:dyDescent="0.4">
      <c r="A2385" s="7"/>
      <c r="B2385" s="7"/>
      <c r="C2385" s="7"/>
      <c r="P2385" s="2"/>
      <c r="AQ2385" s="228"/>
    </row>
    <row r="2386" spans="1:43" s="1" customFormat="1" ht="15" customHeight="1" x14ac:dyDescent="0.4">
      <c r="A2386" s="7"/>
      <c r="B2386" s="7"/>
      <c r="C2386" s="7"/>
      <c r="P2386" s="2"/>
      <c r="AQ2386" s="228"/>
    </row>
    <row r="2387" spans="1:43" s="1" customFormat="1" ht="15" customHeight="1" x14ac:dyDescent="0.4">
      <c r="A2387" s="7"/>
      <c r="B2387" s="7"/>
      <c r="C2387" s="7"/>
      <c r="P2387" s="2"/>
      <c r="AQ2387" s="228"/>
    </row>
    <row r="2388" spans="1:43" s="1" customFormat="1" ht="15" customHeight="1" x14ac:dyDescent="0.4">
      <c r="A2388" s="7"/>
      <c r="B2388" s="7"/>
      <c r="C2388" s="7"/>
      <c r="P2388" s="2"/>
      <c r="AQ2388" s="228"/>
    </row>
    <row r="2389" spans="1:43" s="1" customFormat="1" ht="15" customHeight="1" x14ac:dyDescent="0.4">
      <c r="A2389" s="7"/>
      <c r="B2389" s="7"/>
      <c r="C2389" s="7"/>
      <c r="P2389" s="2"/>
      <c r="AQ2389" s="228"/>
    </row>
    <row r="2390" spans="1:43" s="1" customFormat="1" ht="15" customHeight="1" x14ac:dyDescent="0.4">
      <c r="A2390" s="7"/>
      <c r="B2390" s="7"/>
      <c r="C2390" s="7"/>
      <c r="P2390" s="2"/>
      <c r="AQ2390" s="228"/>
    </row>
    <row r="2391" spans="1:43" s="1" customFormat="1" ht="15" customHeight="1" x14ac:dyDescent="0.4">
      <c r="A2391" s="7"/>
      <c r="B2391" s="7"/>
      <c r="C2391" s="7"/>
      <c r="P2391" s="2"/>
      <c r="AQ2391" s="228"/>
    </row>
    <row r="2392" spans="1:43" s="1" customFormat="1" ht="15" customHeight="1" x14ac:dyDescent="0.4">
      <c r="A2392" s="7"/>
      <c r="B2392" s="7"/>
      <c r="C2392" s="7"/>
      <c r="P2392" s="2"/>
      <c r="AQ2392" s="228"/>
    </row>
    <row r="2393" spans="1:43" s="1" customFormat="1" ht="15" customHeight="1" x14ac:dyDescent="0.4">
      <c r="A2393" s="7"/>
      <c r="B2393" s="7"/>
      <c r="C2393" s="7"/>
      <c r="P2393" s="2"/>
      <c r="AQ2393" s="228"/>
    </row>
    <row r="2394" spans="1:43" s="1" customFormat="1" ht="15" customHeight="1" x14ac:dyDescent="0.4">
      <c r="A2394" s="7"/>
      <c r="B2394" s="7"/>
      <c r="C2394" s="7"/>
      <c r="P2394" s="2"/>
      <c r="AQ2394" s="228"/>
    </row>
    <row r="2395" spans="1:43" s="1" customFormat="1" ht="15" customHeight="1" x14ac:dyDescent="0.4">
      <c r="A2395" s="7"/>
      <c r="B2395" s="7"/>
      <c r="C2395" s="7"/>
      <c r="P2395" s="2"/>
      <c r="AQ2395" s="228"/>
    </row>
    <row r="2396" spans="1:43" s="1" customFormat="1" ht="15" customHeight="1" x14ac:dyDescent="0.4">
      <c r="A2396" s="7"/>
      <c r="B2396" s="7"/>
      <c r="C2396" s="7"/>
      <c r="P2396" s="2"/>
      <c r="AQ2396" s="228"/>
    </row>
    <row r="2397" spans="1:43" s="1" customFormat="1" ht="15" customHeight="1" x14ac:dyDescent="0.4">
      <c r="A2397" s="7"/>
      <c r="B2397" s="7"/>
      <c r="C2397" s="7"/>
      <c r="P2397" s="2"/>
      <c r="AQ2397" s="228"/>
    </row>
    <row r="2398" spans="1:43" s="1" customFormat="1" ht="15" customHeight="1" x14ac:dyDescent="0.4">
      <c r="A2398" s="7"/>
      <c r="B2398" s="7"/>
      <c r="C2398" s="7"/>
      <c r="P2398" s="2"/>
      <c r="AQ2398" s="228"/>
    </row>
    <row r="2399" spans="1:43" s="1" customFormat="1" ht="15" customHeight="1" x14ac:dyDescent="0.4">
      <c r="A2399" s="7"/>
      <c r="B2399" s="7"/>
      <c r="C2399" s="7"/>
      <c r="P2399" s="2"/>
      <c r="AQ2399" s="228"/>
    </row>
    <row r="2400" spans="1:43" s="1" customFormat="1" ht="15" customHeight="1" x14ac:dyDescent="0.4">
      <c r="A2400" s="7"/>
      <c r="B2400" s="7"/>
      <c r="C2400" s="7"/>
      <c r="P2400" s="2"/>
      <c r="AQ2400" s="228"/>
    </row>
    <row r="2401" spans="1:43" s="1" customFormat="1" ht="15" customHeight="1" x14ac:dyDescent="0.4">
      <c r="A2401" s="7"/>
      <c r="B2401" s="7"/>
      <c r="C2401" s="7"/>
      <c r="P2401" s="2"/>
      <c r="AQ2401" s="228"/>
    </row>
    <row r="2402" spans="1:43" s="1" customFormat="1" ht="15" customHeight="1" x14ac:dyDescent="0.4">
      <c r="A2402" s="7"/>
      <c r="B2402" s="7"/>
      <c r="C2402" s="7"/>
      <c r="P2402" s="2"/>
      <c r="AQ2402" s="228"/>
    </row>
    <row r="2403" spans="1:43" s="1" customFormat="1" ht="15" customHeight="1" x14ac:dyDescent="0.4">
      <c r="A2403" s="7"/>
      <c r="B2403" s="7"/>
      <c r="C2403" s="7"/>
      <c r="P2403" s="2"/>
      <c r="AQ2403" s="228"/>
    </row>
    <row r="2404" spans="1:43" s="1" customFormat="1" ht="15" customHeight="1" x14ac:dyDescent="0.4">
      <c r="A2404" s="7"/>
      <c r="B2404" s="7"/>
      <c r="C2404" s="7"/>
      <c r="P2404" s="2"/>
      <c r="AQ2404" s="228"/>
    </row>
    <row r="2405" spans="1:43" s="1" customFormat="1" ht="15" customHeight="1" x14ac:dyDescent="0.4">
      <c r="A2405" s="7"/>
      <c r="B2405" s="7"/>
      <c r="C2405" s="7"/>
      <c r="P2405" s="2"/>
      <c r="AQ2405" s="228"/>
    </row>
    <row r="2406" spans="1:43" s="1" customFormat="1" ht="15" customHeight="1" x14ac:dyDescent="0.4">
      <c r="A2406" s="7"/>
      <c r="B2406" s="7"/>
      <c r="C2406" s="7"/>
      <c r="P2406" s="2"/>
      <c r="AQ2406" s="228"/>
    </row>
    <row r="2407" spans="1:43" s="1" customFormat="1" ht="15" customHeight="1" x14ac:dyDescent="0.4">
      <c r="A2407" s="7"/>
      <c r="B2407" s="7"/>
      <c r="C2407" s="7"/>
      <c r="P2407" s="2"/>
      <c r="AQ2407" s="228"/>
    </row>
    <row r="2408" spans="1:43" s="1" customFormat="1" ht="15" customHeight="1" x14ac:dyDescent="0.4">
      <c r="A2408" s="7"/>
      <c r="B2408" s="7"/>
      <c r="C2408" s="7"/>
      <c r="P2408" s="2"/>
      <c r="AQ2408" s="228"/>
    </row>
    <row r="2409" spans="1:43" s="1" customFormat="1" ht="15" customHeight="1" x14ac:dyDescent="0.4">
      <c r="A2409" s="7"/>
      <c r="B2409" s="7"/>
      <c r="C2409" s="7"/>
      <c r="P2409" s="2"/>
      <c r="AQ2409" s="228"/>
    </row>
    <row r="2410" spans="1:43" s="1" customFormat="1" ht="15" customHeight="1" x14ac:dyDescent="0.4">
      <c r="A2410" s="7"/>
      <c r="B2410" s="7"/>
      <c r="C2410" s="7"/>
      <c r="P2410" s="2"/>
      <c r="AQ2410" s="228"/>
    </row>
    <row r="2411" spans="1:43" s="1" customFormat="1" ht="15" customHeight="1" x14ac:dyDescent="0.4">
      <c r="A2411" s="7"/>
      <c r="B2411" s="7"/>
      <c r="C2411" s="7"/>
      <c r="P2411" s="2"/>
      <c r="AQ2411" s="228"/>
    </row>
    <row r="2412" spans="1:43" s="1" customFormat="1" ht="15" customHeight="1" x14ac:dyDescent="0.4">
      <c r="A2412" s="7"/>
      <c r="B2412" s="7"/>
      <c r="C2412" s="7"/>
      <c r="P2412" s="2"/>
      <c r="AQ2412" s="228"/>
    </row>
    <row r="2413" spans="1:43" s="1" customFormat="1" ht="15" customHeight="1" x14ac:dyDescent="0.4">
      <c r="A2413" s="7"/>
      <c r="B2413" s="7"/>
      <c r="C2413" s="7"/>
      <c r="P2413" s="2"/>
      <c r="AQ2413" s="228"/>
    </row>
    <row r="2414" spans="1:43" s="1" customFormat="1" ht="15" customHeight="1" x14ac:dyDescent="0.4">
      <c r="A2414" s="7"/>
      <c r="B2414" s="7"/>
      <c r="C2414" s="7"/>
      <c r="P2414" s="2"/>
      <c r="AQ2414" s="228"/>
    </row>
    <row r="2415" spans="1:43" s="1" customFormat="1" ht="15" customHeight="1" x14ac:dyDescent="0.4">
      <c r="A2415" s="7"/>
      <c r="B2415" s="7"/>
      <c r="C2415" s="7"/>
      <c r="P2415" s="2"/>
      <c r="AQ2415" s="228"/>
    </row>
    <row r="2416" spans="1:43" s="1" customFormat="1" ht="15" customHeight="1" x14ac:dyDescent="0.4">
      <c r="A2416" s="7"/>
      <c r="B2416" s="7"/>
      <c r="C2416" s="7"/>
      <c r="P2416" s="2"/>
      <c r="AQ2416" s="228"/>
    </row>
    <row r="2417" spans="1:43" s="1" customFormat="1" ht="15" customHeight="1" x14ac:dyDescent="0.4">
      <c r="A2417" s="7"/>
      <c r="B2417" s="7"/>
      <c r="C2417" s="7"/>
      <c r="P2417" s="2"/>
      <c r="AQ2417" s="228"/>
    </row>
    <row r="2418" spans="1:43" s="1" customFormat="1" ht="15" customHeight="1" x14ac:dyDescent="0.4">
      <c r="A2418" s="7"/>
      <c r="B2418" s="7"/>
      <c r="C2418" s="7"/>
      <c r="P2418" s="2"/>
      <c r="AQ2418" s="228"/>
    </row>
    <row r="2419" spans="1:43" s="1" customFormat="1" ht="15" customHeight="1" x14ac:dyDescent="0.4">
      <c r="A2419" s="7"/>
      <c r="B2419" s="7"/>
      <c r="C2419" s="7"/>
      <c r="P2419" s="2"/>
      <c r="AQ2419" s="228"/>
    </row>
    <row r="2420" spans="1:43" s="1" customFormat="1" ht="15" customHeight="1" x14ac:dyDescent="0.4">
      <c r="A2420" s="7"/>
      <c r="B2420" s="7"/>
      <c r="C2420" s="7"/>
      <c r="P2420" s="2"/>
      <c r="AQ2420" s="228"/>
    </row>
    <row r="2421" spans="1:43" s="1" customFormat="1" ht="15" customHeight="1" x14ac:dyDescent="0.4">
      <c r="A2421" s="7"/>
      <c r="B2421" s="7"/>
      <c r="C2421" s="7"/>
      <c r="P2421" s="2"/>
      <c r="AQ2421" s="228"/>
    </row>
    <row r="2422" spans="1:43" s="1" customFormat="1" ht="15" customHeight="1" x14ac:dyDescent="0.4">
      <c r="A2422" s="7"/>
      <c r="B2422" s="7"/>
      <c r="C2422" s="7"/>
      <c r="P2422" s="2"/>
      <c r="AQ2422" s="228"/>
    </row>
    <row r="2423" spans="1:43" s="1" customFormat="1" ht="15" customHeight="1" x14ac:dyDescent="0.4">
      <c r="A2423" s="7"/>
      <c r="B2423" s="7"/>
      <c r="C2423" s="7"/>
      <c r="P2423" s="2"/>
      <c r="AQ2423" s="228"/>
    </row>
    <row r="2424" spans="1:43" s="1" customFormat="1" ht="15" customHeight="1" x14ac:dyDescent="0.4">
      <c r="A2424" s="7"/>
      <c r="B2424" s="7"/>
      <c r="C2424" s="7"/>
      <c r="P2424" s="2"/>
      <c r="AQ2424" s="228"/>
    </row>
    <row r="2425" spans="1:43" s="1" customFormat="1" ht="15" customHeight="1" x14ac:dyDescent="0.4">
      <c r="A2425" s="7"/>
      <c r="B2425" s="7"/>
      <c r="C2425" s="7"/>
      <c r="P2425" s="2"/>
      <c r="AQ2425" s="228"/>
    </row>
    <row r="2426" spans="1:43" s="1" customFormat="1" ht="15" customHeight="1" x14ac:dyDescent="0.4">
      <c r="A2426" s="7"/>
      <c r="B2426" s="7"/>
      <c r="C2426" s="7"/>
      <c r="P2426" s="2"/>
      <c r="AQ2426" s="228"/>
    </row>
    <row r="2427" spans="1:43" s="1" customFormat="1" ht="15" customHeight="1" x14ac:dyDescent="0.4">
      <c r="A2427" s="7"/>
      <c r="B2427" s="7"/>
      <c r="C2427" s="7"/>
      <c r="P2427" s="2"/>
      <c r="AQ2427" s="228"/>
    </row>
    <row r="2428" spans="1:43" s="1" customFormat="1" ht="15" customHeight="1" x14ac:dyDescent="0.4">
      <c r="A2428" s="7"/>
      <c r="B2428" s="7"/>
      <c r="C2428" s="7"/>
      <c r="P2428" s="2"/>
      <c r="AQ2428" s="228"/>
    </row>
    <row r="2429" spans="1:43" s="1" customFormat="1" ht="15" customHeight="1" x14ac:dyDescent="0.4">
      <c r="A2429" s="7"/>
      <c r="B2429" s="7"/>
      <c r="C2429" s="7"/>
      <c r="P2429" s="2"/>
      <c r="AQ2429" s="228"/>
    </row>
    <row r="2430" spans="1:43" s="1" customFormat="1" ht="15" customHeight="1" x14ac:dyDescent="0.4">
      <c r="A2430" s="7"/>
      <c r="B2430" s="7"/>
      <c r="C2430" s="7"/>
      <c r="P2430" s="2"/>
      <c r="AQ2430" s="228"/>
    </row>
    <row r="2431" spans="1:43" s="1" customFormat="1" ht="15" customHeight="1" x14ac:dyDescent="0.4">
      <c r="A2431" s="7"/>
      <c r="B2431" s="7"/>
      <c r="C2431" s="7"/>
      <c r="P2431" s="2"/>
      <c r="AQ2431" s="228"/>
    </row>
    <row r="2432" spans="1:43" s="1" customFormat="1" ht="15" customHeight="1" x14ac:dyDescent="0.4">
      <c r="A2432" s="7"/>
      <c r="B2432" s="7"/>
      <c r="C2432" s="7"/>
      <c r="P2432" s="2"/>
      <c r="AQ2432" s="228"/>
    </row>
    <row r="2433" spans="1:43" s="1" customFormat="1" ht="15" customHeight="1" x14ac:dyDescent="0.4">
      <c r="A2433" s="7"/>
      <c r="B2433" s="7"/>
      <c r="C2433" s="7"/>
      <c r="P2433" s="2"/>
      <c r="AQ2433" s="228"/>
    </row>
    <row r="2434" spans="1:43" s="1" customFormat="1" ht="15" customHeight="1" x14ac:dyDescent="0.4">
      <c r="A2434" s="7"/>
      <c r="B2434" s="7"/>
      <c r="C2434" s="7"/>
      <c r="P2434" s="2"/>
      <c r="AQ2434" s="228"/>
    </row>
    <row r="2435" spans="1:43" s="1" customFormat="1" ht="15" customHeight="1" x14ac:dyDescent="0.4">
      <c r="A2435" s="7"/>
      <c r="B2435" s="7"/>
      <c r="C2435" s="7"/>
      <c r="P2435" s="2"/>
      <c r="AQ2435" s="228"/>
    </row>
    <row r="2436" spans="1:43" s="1" customFormat="1" ht="15" customHeight="1" x14ac:dyDescent="0.4">
      <c r="A2436" s="7"/>
      <c r="B2436" s="7"/>
      <c r="C2436" s="7"/>
      <c r="P2436" s="2"/>
      <c r="AQ2436" s="228"/>
    </row>
    <row r="2437" spans="1:43" s="1" customFormat="1" ht="15" customHeight="1" x14ac:dyDescent="0.4">
      <c r="A2437" s="7"/>
      <c r="B2437" s="7"/>
      <c r="C2437" s="7"/>
      <c r="P2437" s="2"/>
      <c r="AQ2437" s="228"/>
    </row>
    <row r="2438" spans="1:43" s="1" customFormat="1" ht="15" customHeight="1" x14ac:dyDescent="0.4">
      <c r="A2438" s="7"/>
      <c r="B2438" s="7"/>
      <c r="C2438" s="7"/>
      <c r="P2438" s="2"/>
      <c r="AQ2438" s="228"/>
    </row>
    <row r="2439" spans="1:43" s="1" customFormat="1" ht="15" customHeight="1" x14ac:dyDescent="0.4">
      <c r="A2439" s="7"/>
      <c r="B2439" s="7"/>
      <c r="C2439" s="7"/>
      <c r="P2439" s="2"/>
      <c r="AQ2439" s="228"/>
    </row>
    <row r="2440" spans="1:43" s="1" customFormat="1" ht="15" customHeight="1" x14ac:dyDescent="0.4">
      <c r="A2440" s="7"/>
      <c r="B2440" s="7"/>
      <c r="C2440" s="7"/>
      <c r="P2440" s="2"/>
      <c r="AQ2440" s="228"/>
    </row>
    <row r="2441" spans="1:43" s="1" customFormat="1" ht="15" customHeight="1" x14ac:dyDescent="0.4">
      <c r="A2441" s="7"/>
      <c r="B2441" s="7"/>
      <c r="C2441" s="7"/>
      <c r="P2441" s="2"/>
      <c r="AQ2441" s="228"/>
    </row>
    <row r="2442" spans="1:43" s="1" customFormat="1" ht="15" customHeight="1" x14ac:dyDescent="0.4">
      <c r="A2442" s="7"/>
      <c r="B2442" s="7"/>
      <c r="C2442" s="7"/>
      <c r="P2442" s="2"/>
      <c r="AQ2442" s="228"/>
    </row>
    <row r="2443" spans="1:43" s="1" customFormat="1" ht="15" customHeight="1" x14ac:dyDescent="0.4">
      <c r="A2443" s="7"/>
      <c r="B2443" s="7"/>
      <c r="C2443" s="7"/>
      <c r="P2443" s="2"/>
      <c r="AQ2443" s="228"/>
    </row>
    <row r="2444" spans="1:43" s="1" customFormat="1" ht="15" customHeight="1" x14ac:dyDescent="0.4">
      <c r="A2444" s="7"/>
      <c r="B2444" s="7"/>
      <c r="C2444" s="7"/>
      <c r="P2444" s="2"/>
      <c r="AQ2444" s="228"/>
    </row>
    <row r="2445" spans="1:43" s="1" customFormat="1" ht="15" customHeight="1" x14ac:dyDescent="0.4">
      <c r="A2445" s="7"/>
      <c r="B2445" s="7"/>
      <c r="C2445" s="7"/>
      <c r="P2445" s="2"/>
      <c r="AQ2445" s="228"/>
    </row>
    <row r="2446" spans="1:43" s="1" customFormat="1" ht="15" customHeight="1" x14ac:dyDescent="0.4">
      <c r="A2446" s="7"/>
      <c r="B2446" s="7"/>
      <c r="C2446" s="7"/>
      <c r="P2446" s="2"/>
      <c r="AQ2446" s="228"/>
    </row>
    <row r="2447" spans="1:43" s="1" customFormat="1" ht="15" customHeight="1" x14ac:dyDescent="0.4">
      <c r="A2447" s="7"/>
      <c r="B2447" s="7"/>
      <c r="C2447" s="7"/>
      <c r="P2447" s="2"/>
      <c r="AQ2447" s="228"/>
    </row>
    <row r="2448" spans="1:43" s="1" customFormat="1" ht="15" customHeight="1" x14ac:dyDescent="0.4">
      <c r="A2448" s="7"/>
      <c r="B2448" s="7"/>
      <c r="C2448" s="7"/>
      <c r="P2448" s="2"/>
      <c r="AQ2448" s="228"/>
    </row>
    <row r="2449" spans="1:43" s="1" customFormat="1" ht="15" customHeight="1" x14ac:dyDescent="0.4">
      <c r="A2449" s="7"/>
      <c r="B2449" s="7"/>
      <c r="C2449" s="7"/>
      <c r="P2449" s="2"/>
      <c r="AQ2449" s="228"/>
    </row>
    <row r="2450" spans="1:43" s="1" customFormat="1" ht="15" customHeight="1" x14ac:dyDescent="0.4">
      <c r="A2450" s="7"/>
      <c r="B2450" s="7"/>
      <c r="C2450" s="7"/>
      <c r="P2450" s="2"/>
      <c r="AQ2450" s="228"/>
    </row>
    <row r="2451" spans="1:43" s="1" customFormat="1" ht="15" customHeight="1" x14ac:dyDescent="0.4">
      <c r="A2451" s="7"/>
      <c r="B2451" s="7"/>
      <c r="C2451" s="7"/>
      <c r="P2451" s="2"/>
      <c r="AQ2451" s="228"/>
    </row>
    <row r="2452" spans="1:43" s="1" customFormat="1" ht="15" customHeight="1" x14ac:dyDescent="0.4">
      <c r="A2452" s="7"/>
      <c r="B2452" s="7"/>
      <c r="C2452" s="7"/>
      <c r="P2452" s="2"/>
      <c r="AQ2452" s="228"/>
    </row>
    <row r="2453" spans="1:43" s="1" customFormat="1" ht="15" customHeight="1" x14ac:dyDescent="0.4">
      <c r="A2453" s="7"/>
      <c r="B2453" s="7"/>
      <c r="C2453" s="7"/>
      <c r="P2453" s="2"/>
      <c r="AQ2453" s="228"/>
    </row>
    <row r="2454" spans="1:43" s="1" customFormat="1" ht="15" customHeight="1" x14ac:dyDescent="0.4">
      <c r="A2454" s="7"/>
      <c r="B2454" s="7"/>
      <c r="C2454" s="7"/>
      <c r="P2454" s="2"/>
      <c r="AQ2454" s="228"/>
    </row>
    <row r="2455" spans="1:43" s="1" customFormat="1" ht="15" customHeight="1" x14ac:dyDescent="0.4">
      <c r="A2455" s="7"/>
      <c r="B2455" s="7"/>
      <c r="C2455" s="7"/>
      <c r="P2455" s="2"/>
      <c r="AQ2455" s="228"/>
    </row>
    <row r="2456" spans="1:43" s="1" customFormat="1" ht="15" customHeight="1" x14ac:dyDescent="0.4">
      <c r="A2456" s="7"/>
      <c r="B2456" s="7"/>
      <c r="C2456" s="7"/>
      <c r="P2456" s="2"/>
      <c r="AQ2456" s="228"/>
    </row>
    <row r="2457" spans="1:43" s="1" customFormat="1" ht="15" customHeight="1" x14ac:dyDescent="0.4">
      <c r="A2457" s="7"/>
      <c r="B2457" s="7"/>
      <c r="C2457" s="7"/>
      <c r="P2457" s="2"/>
      <c r="AQ2457" s="228"/>
    </row>
    <row r="2458" spans="1:43" s="1" customFormat="1" ht="15" customHeight="1" x14ac:dyDescent="0.4">
      <c r="A2458" s="7"/>
      <c r="B2458" s="7"/>
      <c r="C2458" s="7"/>
      <c r="P2458" s="2"/>
      <c r="AQ2458" s="228"/>
    </row>
    <row r="2459" spans="1:43" s="1" customFormat="1" ht="15" customHeight="1" x14ac:dyDescent="0.4">
      <c r="A2459" s="7"/>
      <c r="B2459" s="7"/>
      <c r="C2459" s="7"/>
      <c r="P2459" s="2"/>
      <c r="AQ2459" s="228"/>
    </row>
    <row r="2460" spans="1:43" s="1" customFormat="1" ht="15" customHeight="1" x14ac:dyDescent="0.4">
      <c r="A2460" s="7"/>
      <c r="B2460" s="7"/>
      <c r="C2460" s="7"/>
      <c r="P2460" s="2"/>
      <c r="AQ2460" s="228"/>
    </row>
    <row r="2461" spans="1:43" s="1" customFormat="1" ht="15" customHeight="1" x14ac:dyDescent="0.4">
      <c r="A2461" s="7"/>
      <c r="B2461" s="7"/>
      <c r="C2461" s="7"/>
      <c r="P2461" s="2"/>
      <c r="AQ2461" s="228"/>
    </row>
    <row r="2462" spans="1:43" s="1" customFormat="1" ht="15" customHeight="1" x14ac:dyDescent="0.4">
      <c r="A2462" s="7"/>
      <c r="B2462" s="7"/>
      <c r="C2462" s="7"/>
      <c r="P2462" s="2"/>
      <c r="AQ2462" s="228"/>
    </row>
    <row r="2463" spans="1:43" s="1" customFormat="1" ht="15" customHeight="1" x14ac:dyDescent="0.4">
      <c r="A2463" s="7"/>
      <c r="B2463" s="7"/>
      <c r="C2463" s="7"/>
      <c r="P2463" s="2"/>
      <c r="AQ2463" s="228"/>
    </row>
    <row r="2464" spans="1:43" s="1" customFormat="1" ht="15" customHeight="1" x14ac:dyDescent="0.4">
      <c r="A2464" s="7"/>
      <c r="B2464" s="7"/>
      <c r="C2464" s="7"/>
      <c r="P2464" s="2"/>
      <c r="AQ2464" s="228"/>
    </row>
    <row r="2465" spans="1:43" s="1" customFormat="1" ht="15" customHeight="1" x14ac:dyDescent="0.4">
      <c r="A2465" s="7"/>
      <c r="B2465" s="7"/>
      <c r="C2465" s="7"/>
      <c r="P2465" s="2"/>
      <c r="AQ2465" s="228"/>
    </row>
    <row r="2466" spans="1:43" s="1" customFormat="1" ht="15" customHeight="1" x14ac:dyDescent="0.4">
      <c r="A2466" s="7"/>
      <c r="B2466" s="7"/>
      <c r="C2466" s="7"/>
      <c r="P2466" s="2"/>
      <c r="AQ2466" s="228"/>
    </row>
    <row r="2467" spans="1:43" s="1" customFormat="1" ht="15" customHeight="1" x14ac:dyDescent="0.4">
      <c r="A2467" s="7"/>
      <c r="B2467" s="7"/>
      <c r="C2467" s="7"/>
      <c r="P2467" s="2"/>
      <c r="AQ2467" s="228"/>
    </row>
    <row r="2468" spans="1:43" s="1" customFormat="1" ht="15" customHeight="1" x14ac:dyDescent="0.4">
      <c r="A2468" s="7"/>
      <c r="B2468" s="7"/>
      <c r="C2468" s="7"/>
      <c r="P2468" s="2"/>
      <c r="AQ2468" s="228"/>
    </row>
    <row r="2469" spans="1:43" s="1" customFormat="1" ht="15" customHeight="1" x14ac:dyDescent="0.4">
      <c r="A2469" s="7"/>
      <c r="B2469" s="7"/>
      <c r="C2469" s="7"/>
      <c r="P2469" s="2"/>
      <c r="AQ2469" s="228"/>
    </row>
    <row r="2470" spans="1:43" s="1" customFormat="1" ht="15" customHeight="1" x14ac:dyDescent="0.4">
      <c r="A2470" s="7"/>
      <c r="B2470" s="7"/>
      <c r="C2470" s="7"/>
      <c r="P2470" s="2"/>
      <c r="AQ2470" s="228"/>
    </row>
    <row r="2471" spans="1:43" s="1" customFormat="1" ht="15" customHeight="1" x14ac:dyDescent="0.4">
      <c r="A2471" s="7"/>
      <c r="B2471" s="7"/>
      <c r="C2471" s="7"/>
      <c r="P2471" s="2"/>
      <c r="AQ2471" s="228"/>
    </row>
    <row r="2472" spans="1:43" s="1" customFormat="1" ht="15" customHeight="1" x14ac:dyDescent="0.4">
      <c r="A2472" s="7"/>
      <c r="B2472" s="7"/>
      <c r="C2472" s="7"/>
      <c r="P2472" s="2"/>
      <c r="AQ2472" s="228"/>
    </row>
    <row r="2473" spans="1:43" s="1" customFormat="1" ht="15" customHeight="1" x14ac:dyDescent="0.4">
      <c r="A2473" s="7"/>
      <c r="B2473" s="7"/>
      <c r="C2473" s="7"/>
      <c r="P2473" s="2"/>
      <c r="AQ2473" s="228"/>
    </row>
    <row r="2474" spans="1:43" s="1" customFormat="1" ht="15" customHeight="1" x14ac:dyDescent="0.4">
      <c r="A2474" s="7"/>
      <c r="B2474" s="7"/>
      <c r="C2474" s="7"/>
      <c r="P2474" s="2"/>
      <c r="AQ2474" s="228"/>
    </row>
    <row r="2475" spans="1:43" s="1" customFormat="1" ht="15" customHeight="1" x14ac:dyDescent="0.4">
      <c r="A2475" s="7"/>
      <c r="B2475" s="7"/>
      <c r="C2475" s="7"/>
      <c r="P2475" s="2"/>
      <c r="AQ2475" s="228"/>
    </row>
    <row r="2476" spans="1:43" s="1" customFormat="1" ht="15" customHeight="1" x14ac:dyDescent="0.4">
      <c r="A2476" s="7"/>
      <c r="B2476" s="7"/>
      <c r="C2476" s="7"/>
      <c r="P2476" s="2"/>
      <c r="AQ2476" s="228"/>
    </row>
    <row r="2477" spans="1:43" s="1" customFormat="1" ht="15" customHeight="1" x14ac:dyDescent="0.4">
      <c r="A2477" s="7"/>
      <c r="B2477" s="7"/>
      <c r="C2477" s="7"/>
      <c r="P2477" s="2"/>
      <c r="AQ2477" s="228"/>
    </row>
    <row r="2478" spans="1:43" s="1" customFormat="1" ht="15" customHeight="1" x14ac:dyDescent="0.4">
      <c r="A2478" s="7"/>
      <c r="B2478" s="7"/>
      <c r="C2478" s="7"/>
      <c r="P2478" s="2"/>
      <c r="AQ2478" s="228"/>
    </row>
    <row r="2479" spans="1:43" s="1" customFormat="1" ht="15" customHeight="1" x14ac:dyDescent="0.4">
      <c r="A2479" s="7"/>
      <c r="B2479" s="7"/>
      <c r="C2479" s="7"/>
      <c r="P2479" s="2"/>
      <c r="AQ2479" s="228"/>
    </row>
    <row r="2480" spans="1:43" s="1" customFormat="1" ht="15" customHeight="1" x14ac:dyDescent="0.4">
      <c r="A2480" s="7"/>
      <c r="B2480" s="7"/>
      <c r="C2480" s="7"/>
      <c r="P2480" s="2"/>
      <c r="AQ2480" s="228"/>
    </row>
    <row r="2481" spans="1:43" s="1" customFormat="1" ht="15" customHeight="1" x14ac:dyDescent="0.4">
      <c r="A2481" s="7"/>
      <c r="B2481" s="7"/>
      <c r="C2481" s="7"/>
      <c r="P2481" s="2"/>
      <c r="AQ2481" s="228"/>
    </row>
    <row r="2482" spans="1:43" s="1" customFormat="1" ht="15" customHeight="1" x14ac:dyDescent="0.4">
      <c r="A2482" s="7"/>
      <c r="B2482" s="7"/>
      <c r="C2482" s="7"/>
      <c r="P2482" s="2"/>
      <c r="AQ2482" s="228"/>
    </row>
    <row r="2483" spans="1:43" s="1" customFormat="1" ht="15" customHeight="1" x14ac:dyDescent="0.4">
      <c r="A2483" s="7"/>
      <c r="B2483" s="7"/>
      <c r="C2483" s="7"/>
      <c r="P2483" s="2"/>
      <c r="AQ2483" s="228"/>
    </row>
    <row r="2484" spans="1:43" s="1" customFormat="1" ht="15" customHeight="1" x14ac:dyDescent="0.4">
      <c r="A2484" s="7"/>
      <c r="B2484" s="7"/>
      <c r="C2484" s="7"/>
      <c r="P2484" s="2"/>
      <c r="AQ2484" s="228"/>
    </row>
    <row r="2485" spans="1:43" s="1" customFormat="1" ht="15" customHeight="1" x14ac:dyDescent="0.4">
      <c r="A2485" s="7"/>
      <c r="B2485" s="7"/>
      <c r="C2485" s="7"/>
      <c r="P2485" s="2"/>
      <c r="AQ2485" s="228"/>
    </row>
    <row r="2486" spans="1:43" s="1" customFormat="1" ht="15" customHeight="1" x14ac:dyDescent="0.4">
      <c r="A2486" s="7"/>
      <c r="B2486" s="7"/>
      <c r="C2486" s="7"/>
      <c r="P2486" s="2"/>
      <c r="AQ2486" s="228"/>
    </row>
    <row r="2487" spans="1:43" s="1" customFormat="1" ht="15" customHeight="1" x14ac:dyDescent="0.4">
      <c r="A2487" s="7"/>
      <c r="B2487" s="7"/>
      <c r="C2487" s="7"/>
      <c r="P2487" s="2"/>
      <c r="AQ2487" s="228"/>
    </row>
    <row r="2488" spans="1:43" s="1" customFormat="1" ht="15" customHeight="1" x14ac:dyDescent="0.4">
      <c r="A2488" s="7"/>
      <c r="B2488" s="7"/>
      <c r="C2488" s="7"/>
      <c r="P2488" s="2"/>
      <c r="AQ2488" s="228"/>
    </row>
    <row r="2489" spans="1:43" s="1" customFormat="1" ht="15" customHeight="1" x14ac:dyDescent="0.4">
      <c r="A2489" s="7"/>
      <c r="B2489" s="7"/>
      <c r="C2489" s="7"/>
      <c r="P2489" s="2"/>
      <c r="AQ2489" s="228"/>
    </row>
    <row r="2490" spans="1:43" s="1" customFormat="1" ht="15" customHeight="1" x14ac:dyDescent="0.4">
      <c r="A2490" s="7"/>
      <c r="B2490" s="7"/>
      <c r="C2490" s="7"/>
      <c r="P2490" s="2"/>
      <c r="AQ2490" s="228"/>
    </row>
    <row r="2491" spans="1:43" s="1" customFormat="1" ht="15" customHeight="1" x14ac:dyDescent="0.4">
      <c r="A2491" s="7"/>
      <c r="B2491" s="7"/>
      <c r="C2491" s="7"/>
      <c r="P2491" s="2"/>
      <c r="AQ2491" s="228"/>
    </row>
    <row r="2492" spans="1:43" s="1" customFormat="1" ht="15" customHeight="1" x14ac:dyDescent="0.4">
      <c r="A2492" s="7"/>
      <c r="B2492" s="7"/>
      <c r="C2492" s="7"/>
      <c r="P2492" s="2"/>
      <c r="AQ2492" s="228"/>
    </row>
    <row r="2493" spans="1:43" s="1" customFormat="1" ht="15" customHeight="1" x14ac:dyDescent="0.4">
      <c r="A2493" s="7"/>
      <c r="B2493" s="7"/>
      <c r="C2493" s="7"/>
      <c r="P2493" s="2"/>
      <c r="AQ2493" s="228"/>
    </row>
    <row r="2494" spans="1:43" s="1" customFormat="1" ht="15" customHeight="1" x14ac:dyDescent="0.4">
      <c r="A2494" s="7"/>
      <c r="B2494" s="7"/>
      <c r="C2494" s="7"/>
      <c r="P2494" s="2"/>
      <c r="AQ2494" s="228"/>
    </row>
    <row r="2495" spans="1:43" s="1" customFormat="1" ht="15" customHeight="1" x14ac:dyDescent="0.4">
      <c r="A2495" s="7"/>
      <c r="B2495" s="7"/>
      <c r="C2495" s="7"/>
      <c r="P2495" s="2"/>
      <c r="AQ2495" s="228"/>
    </row>
    <row r="2496" spans="1:43" s="1" customFormat="1" ht="15" customHeight="1" x14ac:dyDescent="0.4">
      <c r="A2496" s="7"/>
      <c r="B2496" s="7"/>
      <c r="C2496" s="7"/>
      <c r="P2496" s="2"/>
      <c r="AQ2496" s="228"/>
    </row>
    <row r="2497" spans="1:43" s="1" customFormat="1" ht="15" customHeight="1" x14ac:dyDescent="0.4">
      <c r="A2497" s="7"/>
      <c r="B2497" s="7"/>
      <c r="C2497" s="7"/>
      <c r="P2497" s="2"/>
      <c r="AQ2497" s="228"/>
    </row>
    <row r="2498" spans="1:43" s="1" customFormat="1" ht="15" customHeight="1" x14ac:dyDescent="0.4">
      <c r="A2498" s="7"/>
      <c r="B2498" s="7"/>
      <c r="C2498" s="7"/>
      <c r="P2498" s="2"/>
      <c r="AQ2498" s="228"/>
    </row>
    <row r="2499" spans="1:43" s="1" customFormat="1" ht="15" customHeight="1" x14ac:dyDescent="0.4">
      <c r="A2499" s="7"/>
      <c r="B2499" s="7"/>
      <c r="C2499" s="7"/>
      <c r="P2499" s="2"/>
      <c r="AQ2499" s="228"/>
    </row>
    <row r="2500" spans="1:43" s="1" customFormat="1" ht="15" customHeight="1" x14ac:dyDescent="0.4">
      <c r="A2500" s="7"/>
      <c r="B2500" s="7"/>
      <c r="C2500" s="7"/>
      <c r="P2500" s="2"/>
      <c r="AQ2500" s="228"/>
    </row>
    <row r="2501" spans="1:43" s="1" customFormat="1" ht="15" customHeight="1" x14ac:dyDescent="0.4">
      <c r="A2501" s="7"/>
      <c r="B2501" s="7"/>
      <c r="C2501" s="7"/>
      <c r="P2501" s="2"/>
      <c r="AQ2501" s="228"/>
    </row>
    <row r="2502" spans="1:43" s="1" customFormat="1" ht="15" customHeight="1" x14ac:dyDescent="0.4">
      <c r="A2502" s="7"/>
      <c r="B2502" s="7"/>
      <c r="C2502" s="7"/>
      <c r="P2502" s="2"/>
      <c r="AQ2502" s="228"/>
    </row>
    <row r="2503" spans="1:43" s="1" customFormat="1" ht="15" customHeight="1" x14ac:dyDescent="0.4">
      <c r="A2503" s="7"/>
      <c r="B2503" s="7"/>
      <c r="C2503" s="7"/>
      <c r="P2503" s="2"/>
      <c r="AQ2503" s="228"/>
    </row>
    <row r="2504" spans="1:43" s="1" customFormat="1" ht="15" customHeight="1" x14ac:dyDescent="0.4">
      <c r="A2504" s="7"/>
      <c r="B2504" s="7"/>
      <c r="C2504" s="7"/>
      <c r="P2504" s="2"/>
      <c r="AQ2504" s="228"/>
    </row>
    <row r="2505" spans="1:43" s="1" customFormat="1" ht="15" customHeight="1" x14ac:dyDescent="0.4">
      <c r="A2505" s="7"/>
      <c r="B2505" s="7"/>
      <c r="C2505" s="7"/>
      <c r="P2505" s="2"/>
      <c r="AQ2505" s="228"/>
    </row>
    <row r="2506" spans="1:43" s="1" customFormat="1" ht="15" customHeight="1" x14ac:dyDescent="0.4">
      <c r="A2506" s="7"/>
      <c r="B2506" s="7"/>
      <c r="C2506" s="7"/>
      <c r="P2506" s="2"/>
      <c r="AQ2506" s="228"/>
    </row>
    <row r="2507" spans="1:43" s="1" customFormat="1" ht="15" customHeight="1" x14ac:dyDescent="0.4">
      <c r="A2507" s="7"/>
      <c r="B2507" s="7"/>
      <c r="C2507" s="7"/>
      <c r="P2507" s="2"/>
      <c r="AQ2507" s="228"/>
    </row>
    <row r="2508" spans="1:43" s="1" customFormat="1" ht="15" customHeight="1" x14ac:dyDescent="0.4">
      <c r="A2508" s="7"/>
      <c r="B2508" s="7"/>
      <c r="C2508" s="7"/>
      <c r="P2508" s="2"/>
      <c r="AQ2508" s="228"/>
    </row>
    <row r="2509" spans="1:43" s="1" customFormat="1" ht="15" customHeight="1" x14ac:dyDescent="0.4">
      <c r="A2509" s="7"/>
      <c r="B2509" s="7"/>
      <c r="C2509" s="7"/>
      <c r="P2509" s="2"/>
      <c r="AQ2509" s="228"/>
    </row>
    <row r="2510" spans="1:43" s="1" customFormat="1" ht="15" customHeight="1" x14ac:dyDescent="0.4">
      <c r="A2510" s="7"/>
      <c r="B2510" s="7"/>
      <c r="C2510" s="7"/>
      <c r="P2510" s="2"/>
      <c r="AQ2510" s="228"/>
    </row>
    <row r="2511" spans="1:43" s="1" customFormat="1" ht="15" customHeight="1" x14ac:dyDescent="0.4">
      <c r="A2511" s="7"/>
      <c r="B2511" s="7"/>
      <c r="C2511" s="7"/>
      <c r="P2511" s="2"/>
      <c r="AQ2511" s="228"/>
    </row>
    <row r="2512" spans="1:43" s="1" customFormat="1" ht="15" customHeight="1" x14ac:dyDescent="0.4">
      <c r="A2512" s="7"/>
      <c r="B2512" s="7"/>
      <c r="C2512" s="7"/>
      <c r="P2512" s="2"/>
      <c r="AQ2512" s="228"/>
    </row>
    <row r="2513" spans="1:43" s="1" customFormat="1" ht="15" customHeight="1" x14ac:dyDescent="0.4">
      <c r="A2513" s="7"/>
      <c r="B2513" s="7"/>
      <c r="C2513" s="7"/>
      <c r="P2513" s="2"/>
      <c r="AQ2513" s="228"/>
    </row>
    <row r="2514" spans="1:43" s="1" customFormat="1" ht="15" customHeight="1" x14ac:dyDescent="0.4">
      <c r="A2514" s="7"/>
      <c r="B2514" s="7"/>
      <c r="C2514" s="7"/>
      <c r="P2514" s="2"/>
      <c r="AQ2514" s="228"/>
    </row>
    <row r="2515" spans="1:43" s="1" customFormat="1" ht="15" customHeight="1" x14ac:dyDescent="0.4">
      <c r="A2515" s="7"/>
      <c r="B2515" s="7"/>
      <c r="C2515" s="7"/>
      <c r="P2515" s="2"/>
      <c r="AQ2515" s="228"/>
    </row>
    <row r="2516" spans="1:43" s="1" customFormat="1" ht="15" customHeight="1" x14ac:dyDescent="0.4">
      <c r="A2516" s="7"/>
      <c r="B2516" s="7"/>
      <c r="C2516" s="7"/>
      <c r="P2516" s="2"/>
      <c r="AQ2516" s="228"/>
    </row>
    <row r="2517" spans="1:43" s="1" customFormat="1" ht="15" customHeight="1" x14ac:dyDescent="0.4">
      <c r="A2517" s="7"/>
      <c r="B2517" s="7"/>
      <c r="C2517" s="7"/>
      <c r="P2517" s="2"/>
      <c r="AQ2517" s="228"/>
    </row>
    <row r="2518" spans="1:43" s="1" customFormat="1" ht="15" customHeight="1" x14ac:dyDescent="0.4">
      <c r="A2518" s="7"/>
      <c r="B2518" s="7"/>
      <c r="C2518" s="7"/>
      <c r="P2518" s="2"/>
      <c r="AQ2518" s="228"/>
    </row>
    <row r="2519" spans="1:43" s="1" customFormat="1" ht="15" customHeight="1" x14ac:dyDescent="0.4">
      <c r="A2519" s="7"/>
      <c r="B2519" s="7"/>
      <c r="C2519" s="7"/>
      <c r="P2519" s="2"/>
      <c r="AQ2519" s="228"/>
    </row>
    <row r="2520" spans="1:43" s="1" customFormat="1" ht="15" customHeight="1" x14ac:dyDescent="0.4">
      <c r="A2520" s="7"/>
      <c r="B2520" s="7"/>
      <c r="C2520" s="7"/>
      <c r="P2520" s="2"/>
      <c r="AQ2520" s="228"/>
    </row>
    <row r="2521" spans="1:43" s="1" customFormat="1" ht="15" customHeight="1" x14ac:dyDescent="0.4">
      <c r="A2521" s="7"/>
      <c r="B2521" s="7"/>
      <c r="C2521" s="7"/>
      <c r="P2521" s="2"/>
      <c r="AQ2521" s="228"/>
    </row>
    <row r="2522" spans="1:43" s="1" customFormat="1" ht="15" customHeight="1" x14ac:dyDescent="0.4">
      <c r="A2522" s="7"/>
      <c r="B2522" s="7"/>
      <c r="C2522" s="7"/>
      <c r="P2522" s="2"/>
      <c r="AQ2522" s="228"/>
    </row>
    <row r="2523" spans="1:43" s="1" customFormat="1" ht="15" customHeight="1" x14ac:dyDescent="0.4">
      <c r="A2523" s="7"/>
      <c r="B2523" s="7"/>
      <c r="C2523" s="7"/>
      <c r="P2523" s="2"/>
      <c r="AQ2523" s="228"/>
    </row>
    <row r="2524" spans="1:43" s="1" customFormat="1" ht="15" customHeight="1" x14ac:dyDescent="0.4">
      <c r="A2524" s="7"/>
      <c r="B2524" s="7"/>
      <c r="C2524" s="7"/>
      <c r="P2524" s="2"/>
      <c r="AQ2524" s="228"/>
    </row>
    <row r="2525" spans="1:43" s="1" customFormat="1" ht="15" customHeight="1" x14ac:dyDescent="0.4">
      <c r="A2525" s="7"/>
      <c r="B2525" s="7"/>
      <c r="C2525" s="7"/>
      <c r="P2525" s="2"/>
      <c r="AQ2525" s="228"/>
    </row>
    <row r="2526" spans="1:43" s="1" customFormat="1" ht="15" customHeight="1" x14ac:dyDescent="0.4">
      <c r="A2526" s="7"/>
      <c r="B2526" s="7"/>
      <c r="C2526" s="7"/>
      <c r="P2526" s="2"/>
      <c r="AQ2526" s="228"/>
    </row>
    <row r="2527" spans="1:43" s="1" customFormat="1" ht="15" customHeight="1" x14ac:dyDescent="0.4">
      <c r="A2527" s="7"/>
      <c r="B2527" s="7"/>
      <c r="C2527" s="7"/>
      <c r="P2527" s="2"/>
      <c r="AQ2527" s="228"/>
    </row>
    <row r="2528" spans="1:43" s="1" customFormat="1" ht="15" customHeight="1" x14ac:dyDescent="0.4">
      <c r="A2528" s="7"/>
      <c r="B2528" s="7"/>
      <c r="C2528" s="7"/>
      <c r="P2528" s="2"/>
      <c r="AQ2528" s="228"/>
    </row>
    <row r="2529" spans="1:43" s="1" customFormat="1" ht="15" customHeight="1" x14ac:dyDescent="0.4">
      <c r="A2529" s="7"/>
      <c r="B2529" s="7"/>
      <c r="C2529" s="7"/>
      <c r="P2529" s="2"/>
      <c r="AQ2529" s="228"/>
    </row>
    <row r="2530" spans="1:43" s="1" customFormat="1" ht="15" customHeight="1" x14ac:dyDescent="0.4">
      <c r="A2530" s="7"/>
      <c r="B2530" s="7"/>
      <c r="C2530" s="7"/>
      <c r="P2530" s="2"/>
      <c r="AQ2530" s="228"/>
    </row>
    <row r="2531" spans="1:43" s="1" customFormat="1" ht="15" customHeight="1" x14ac:dyDescent="0.4">
      <c r="A2531" s="7"/>
      <c r="B2531" s="7"/>
      <c r="C2531" s="7"/>
      <c r="P2531" s="2"/>
      <c r="AQ2531" s="228"/>
    </row>
    <row r="2532" spans="1:43" s="1" customFormat="1" ht="15" customHeight="1" x14ac:dyDescent="0.4">
      <c r="A2532" s="7"/>
      <c r="B2532" s="7"/>
      <c r="C2532" s="7"/>
      <c r="P2532" s="2"/>
      <c r="AQ2532" s="228"/>
    </row>
    <row r="2533" spans="1:43" s="1" customFormat="1" ht="15" customHeight="1" x14ac:dyDescent="0.4">
      <c r="A2533" s="7"/>
      <c r="B2533" s="7"/>
      <c r="C2533" s="7"/>
      <c r="P2533" s="2"/>
      <c r="AQ2533" s="228"/>
    </row>
    <row r="2534" spans="1:43" s="1" customFormat="1" ht="15" customHeight="1" x14ac:dyDescent="0.4">
      <c r="A2534" s="7"/>
      <c r="B2534" s="7"/>
      <c r="C2534" s="7"/>
      <c r="P2534" s="2"/>
      <c r="AQ2534" s="228"/>
    </row>
    <row r="2535" spans="1:43" s="1" customFormat="1" ht="15" customHeight="1" x14ac:dyDescent="0.4">
      <c r="A2535" s="7"/>
      <c r="B2535" s="7"/>
      <c r="C2535" s="7"/>
      <c r="P2535" s="2"/>
      <c r="AQ2535" s="228"/>
    </row>
    <row r="2536" spans="1:43" s="1" customFormat="1" ht="15" customHeight="1" x14ac:dyDescent="0.4">
      <c r="A2536" s="7"/>
      <c r="B2536" s="7"/>
      <c r="C2536" s="7"/>
      <c r="P2536" s="2"/>
      <c r="AQ2536" s="228"/>
    </row>
    <row r="2537" spans="1:43" s="1" customFormat="1" ht="15" customHeight="1" x14ac:dyDescent="0.4">
      <c r="A2537" s="7"/>
      <c r="B2537" s="7"/>
      <c r="C2537" s="7"/>
      <c r="P2537" s="2"/>
      <c r="AQ2537" s="228"/>
    </row>
    <row r="2538" spans="1:43" s="1" customFormat="1" ht="15" customHeight="1" x14ac:dyDescent="0.4">
      <c r="A2538" s="7"/>
      <c r="B2538" s="7"/>
      <c r="C2538" s="7"/>
      <c r="P2538" s="2"/>
      <c r="AQ2538" s="228"/>
    </row>
    <row r="2539" spans="1:43" s="1" customFormat="1" ht="15" customHeight="1" x14ac:dyDescent="0.4">
      <c r="A2539" s="7"/>
      <c r="B2539" s="7"/>
      <c r="C2539" s="7"/>
      <c r="P2539" s="2"/>
      <c r="AQ2539" s="228"/>
    </row>
    <row r="2540" spans="1:43" s="1" customFormat="1" ht="15" customHeight="1" x14ac:dyDescent="0.4">
      <c r="A2540" s="7"/>
      <c r="B2540" s="7"/>
      <c r="C2540" s="7"/>
      <c r="P2540" s="2"/>
      <c r="AQ2540" s="228"/>
    </row>
    <row r="2541" spans="1:43" s="1" customFormat="1" ht="15" customHeight="1" x14ac:dyDescent="0.4">
      <c r="A2541" s="7"/>
      <c r="B2541" s="7"/>
      <c r="C2541" s="7"/>
      <c r="P2541" s="2"/>
      <c r="AQ2541" s="228"/>
    </row>
    <row r="2542" spans="1:43" s="1" customFormat="1" ht="15" customHeight="1" x14ac:dyDescent="0.4">
      <c r="A2542" s="7"/>
      <c r="B2542" s="7"/>
      <c r="C2542" s="7"/>
      <c r="P2542" s="2"/>
      <c r="AQ2542" s="228"/>
    </row>
    <row r="2543" spans="1:43" s="1" customFormat="1" ht="15" customHeight="1" x14ac:dyDescent="0.4">
      <c r="A2543" s="7"/>
      <c r="B2543" s="7"/>
      <c r="C2543" s="7"/>
      <c r="P2543" s="2"/>
      <c r="AQ2543" s="228"/>
    </row>
    <row r="2544" spans="1:43" s="1" customFormat="1" ht="15" customHeight="1" x14ac:dyDescent="0.4">
      <c r="A2544" s="7"/>
      <c r="B2544" s="7"/>
      <c r="C2544" s="7"/>
      <c r="P2544" s="2"/>
      <c r="AQ2544" s="228"/>
    </row>
    <row r="2545" spans="1:43" s="1" customFormat="1" ht="15" customHeight="1" x14ac:dyDescent="0.4">
      <c r="A2545" s="7"/>
      <c r="B2545" s="7"/>
      <c r="C2545" s="7"/>
      <c r="P2545" s="2"/>
      <c r="AQ2545" s="228"/>
    </row>
    <row r="2546" spans="1:43" s="1" customFormat="1" ht="15" customHeight="1" x14ac:dyDescent="0.4">
      <c r="A2546" s="7"/>
      <c r="B2546" s="7"/>
      <c r="C2546" s="7"/>
      <c r="P2546" s="2"/>
      <c r="AQ2546" s="228"/>
    </row>
    <row r="2547" spans="1:43" s="1" customFormat="1" ht="15" customHeight="1" x14ac:dyDescent="0.4">
      <c r="A2547" s="7"/>
      <c r="B2547" s="7"/>
      <c r="C2547" s="7"/>
      <c r="P2547" s="2"/>
      <c r="AQ2547" s="228"/>
    </row>
    <row r="2548" spans="1:43" s="1" customFormat="1" ht="15" customHeight="1" x14ac:dyDescent="0.4">
      <c r="A2548" s="7"/>
      <c r="B2548" s="7"/>
      <c r="C2548" s="7"/>
      <c r="P2548" s="2"/>
      <c r="AQ2548" s="228"/>
    </row>
    <row r="2549" spans="1:43" s="1" customFormat="1" ht="15" customHeight="1" x14ac:dyDescent="0.4">
      <c r="A2549" s="7"/>
      <c r="B2549" s="7"/>
      <c r="C2549" s="7"/>
      <c r="P2549" s="2"/>
      <c r="AQ2549" s="228"/>
    </row>
    <row r="2550" spans="1:43" s="1" customFormat="1" ht="15" customHeight="1" x14ac:dyDescent="0.4">
      <c r="A2550" s="7"/>
      <c r="B2550" s="7"/>
      <c r="C2550" s="7"/>
      <c r="P2550" s="2"/>
      <c r="AQ2550" s="228"/>
    </row>
    <row r="2551" spans="1:43" s="1" customFormat="1" ht="15" customHeight="1" x14ac:dyDescent="0.4">
      <c r="A2551" s="7"/>
      <c r="B2551" s="7"/>
      <c r="C2551" s="7"/>
      <c r="P2551" s="2"/>
      <c r="AQ2551" s="228"/>
    </row>
    <row r="2552" spans="1:43" s="1" customFormat="1" ht="15" customHeight="1" x14ac:dyDescent="0.4">
      <c r="A2552" s="7"/>
      <c r="B2552" s="7"/>
      <c r="C2552" s="7"/>
      <c r="P2552" s="2"/>
      <c r="AQ2552" s="228"/>
    </row>
    <row r="2553" spans="1:43" s="1" customFormat="1" ht="15" customHeight="1" x14ac:dyDescent="0.4">
      <c r="A2553" s="7"/>
      <c r="B2553" s="7"/>
      <c r="C2553" s="7"/>
      <c r="P2553" s="2"/>
      <c r="AQ2553" s="228"/>
    </row>
    <row r="2554" spans="1:43" s="1" customFormat="1" ht="15" customHeight="1" x14ac:dyDescent="0.4">
      <c r="A2554" s="7"/>
      <c r="B2554" s="7"/>
      <c r="C2554" s="7"/>
      <c r="P2554" s="2"/>
      <c r="AQ2554" s="228"/>
    </row>
    <row r="2555" spans="1:43" s="1" customFormat="1" ht="15" customHeight="1" x14ac:dyDescent="0.4">
      <c r="A2555" s="7"/>
      <c r="B2555" s="7"/>
      <c r="C2555" s="7"/>
      <c r="P2555" s="2"/>
      <c r="AQ2555" s="228"/>
    </row>
    <row r="2556" spans="1:43" s="1" customFormat="1" ht="15" customHeight="1" x14ac:dyDescent="0.4">
      <c r="A2556" s="7"/>
      <c r="B2556" s="7"/>
      <c r="C2556" s="7"/>
      <c r="P2556" s="2"/>
      <c r="AQ2556" s="228"/>
    </row>
    <row r="2557" spans="1:43" s="1" customFormat="1" ht="15" customHeight="1" x14ac:dyDescent="0.4">
      <c r="A2557" s="7"/>
      <c r="B2557" s="7"/>
      <c r="C2557" s="7"/>
      <c r="P2557" s="2"/>
      <c r="AQ2557" s="228"/>
    </row>
    <row r="2558" spans="1:43" s="1" customFormat="1" ht="15" customHeight="1" x14ac:dyDescent="0.4">
      <c r="A2558" s="7"/>
      <c r="B2558" s="7"/>
      <c r="C2558" s="7"/>
      <c r="P2558" s="2"/>
      <c r="AQ2558" s="228"/>
    </row>
    <row r="2559" spans="1:43" s="1" customFormat="1" ht="15" customHeight="1" x14ac:dyDescent="0.4">
      <c r="A2559" s="7"/>
      <c r="B2559" s="7"/>
      <c r="C2559" s="7"/>
      <c r="P2559" s="2"/>
      <c r="AQ2559" s="228"/>
    </row>
    <row r="2560" spans="1:43" s="1" customFormat="1" ht="15" customHeight="1" x14ac:dyDescent="0.4">
      <c r="A2560" s="7"/>
      <c r="B2560" s="7"/>
      <c r="C2560" s="7"/>
      <c r="P2560" s="2"/>
      <c r="AQ2560" s="228"/>
    </row>
    <row r="2561" spans="1:43" s="1" customFormat="1" ht="15" customHeight="1" x14ac:dyDescent="0.4">
      <c r="A2561" s="7"/>
      <c r="B2561" s="7"/>
      <c r="C2561" s="7"/>
      <c r="P2561" s="2"/>
      <c r="AQ2561" s="228"/>
    </row>
    <row r="2562" spans="1:43" s="1" customFormat="1" ht="15" customHeight="1" x14ac:dyDescent="0.4">
      <c r="A2562" s="7"/>
      <c r="B2562" s="7"/>
      <c r="C2562" s="7"/>
      <c r="P2562" s="2"/>
      <c r="AQ2562" s="228"/>
    </row>
    <row r="2563" spans="1:43" s="1" customFormat="1" ht="15" customHeight="1" x14ac:dyDescent="0.4">
      <c r="A2563" s="7"/>
      <c r="B2563" s="7"/>
      <c r="C2563" s="7"/>
      <c r="P2563" s="2"/>
      <c r="AQ2563" s="228"/>
    </row>
    <row r="2564" spans="1:43" s="1" customFormat="1" ht="15" customHeight="1" x14ac:dyDescent="0.4">
      <c r="A2564" s="7"/>
      <c r="B2564" s="7"/>
      <c r="C2564" s="7"/>
      <c r="P2564" s="2"/>
      <c r="AQ2564" s="228"/>
    </row>
    <row r="2565" spans="1:43" s="1" customFormat="1" ht="15" customHeight="1" x14ac:dyDescent="0.4">
      <c r="A2565" s="7"/>
      <c r="B2565" s="7"/>
      <c r="C2565" s="7"/>
      <c r="P2565" s="2"/>
      <c r="AQ2565" s="228"/>
    </row>
    <row r="2566" spans="1:43" s="1" customFormat="1" ht="15" customHeight="1" x14ac:dyDescent="0.4">
      <c r="A2566" s="7"/>
      <c r="B2566" s="7"/>
      <c r="C2566" s="7"/>
      <c r="P2566" s="2"/>
      <c r="AQ2566" s="228"/>
    </row>
    <row r="2567" spans="1:43" s="1" customFormat="1" ht="15" customHeight="1" x14ac:dyDescent="0.4">
      <c r="A2567" s="7"/>
      <c r="B2567" s="7"/>
      <c r="C2567" s="7"/>
      <c r="P2567" s="2"/>
      <c r="AQ2567" s="228"/>
    </row>
    <row r="2568" spans="1:43" s="1" customFormat="1" ht="15" customHeight="1" x14ac:dyDescent="0.4">
      <c r="A2568" s="7"/>
      <c r="B2568" s="7"/>
      <c r="C2568" s="7"/>
      <c r="P2568" s="2"/>
      <c r="AQ2568" s="228"/>
    </row>
    <row r="2569" spans="1:43" s="1" customFormat="1" ht="15" customHeight="1" x14ac:dyDescent="0.4">
      <c r="A2569" s="7"/>
      <c r="B2569" s="7"/>
      <c r="C2569" s="7"/>
      <c r="P2569" s="2"/>
      <c r="AQ2569" s="228"/>
    </row>
    <row r="2570" spans="1:43" s="1" customFormat="1" ht="15" customHeight="1" x14ac:dyDescent="0.4">
      <c r="A2570" s="7"/>
      <c r="B2570" s="7"/>
      <c r="C2570" s="7"/>
      <c r="P2570" s="2"/>
      <c r="AQ2570" s="228"/>
    </row>
    <row r="2571" spans="1:43" s="1" customFormat="1" ht="15" customHeight="1" x14ac:dyDescent="0.4">
      <c r="A2571" s="7"/>
      <c r="B2571" s="7"/>
      <c r="C2571" s="7"/>
      <c r="P2571" s="2"/>
      <c r="AQ2571" s="228"/>
    </row>
    <row r="2572" spans="1:43" s="1" customFormat="1" ht="15" customHeight="1" x14ac:dyDescent="0.4">
      <c r="A2572" s="7"/>
      <c r="B2572" s="7"/>
      <c r="C2572" s="7"/>
      <c r="P2572" s="2"/>
      <c r="AQ2572" s="228"/>
    </row>
    <row r="2573" spans="1:43" s="1" customFormat="1" ht="15" customHeight="1" x14ac:dyDescent="0.4">
      <c r="A2573" s="7"/>
      <c r="B2573" s="7"/>
      <c r="C2573" s="7"/>
      <c r="P2573" s="2"/>
      <c r="AQ2573" s="228"/>
    </row>
    <row r="2574" spans="1:43" s="1" customFormat="1" ht="15" customHeight="1" x14ac:dyDescent="0.4">
      <c r="A2574" s="7"/>
      <c r="B2574" s="7"/>
      <c r="C2574" s="7"/>
      <c r="P2574" s="2"/>
      <c r="AQ2574" s="228"/>
    </row>
    <row r="2575" spans="1:43" s="1" customFormat="1" ht="15" customHeight="1" x14ac:dyDescent="0.4">
      <c r="A2575" s="7"/>
      <c r="B2575" s="7"/>
      <c r="C2575" s="7"/>
      <c r="P2575" s="2"/>
      <c r="AQ2575" s="228"/>
    </row>
    <row r="2576" spans="1:43" s="1" customFormat="1" ht="15" customHeight="1" x14ac:dyDescent="0.4">
      <c r="A2576" s="7"/>
      <c r="B2576" s="7"/>
      <c r="C2576" s="7"/>
      <c r="P2576" s="2"/>
      <c r="AQ2576" s="228"/>
    </row>
    <row r="2577" spans="1:43" s="1" customFormat="1" ht="15" customHeight="1" x14ac:dyDescent="0.4">
      <c r="A2577" s="7"/>
      <c r="B2577" s="7"/>
      <c r="C2577" s="7"/>
      <c r="P2577" s="2"/>
      <c r="AQ2577" s="228"/>
    </row>
    <row r="2578" spans="1:43" s="1" customFormat="1" ht="15" customHeight="1" x14ac:dyDescent="0.4">
      <c r="A2578" s="7"/>
      <c r="B2578" s="7"/>
      <c r="C2578" s="7"/>
      <c r="P2578" s="2"/>
      <c r="AQ2578" s="228"/>
    </row>
    <row r="2579" spans="1:43" s="1" customFormat="1" ht="15" customHeight="1" x14ac:dyDescent="0.4">
      <c r="A2579" s="7"/>
      <c r="B2579" s="7"/>
      <c r="C2579" s="7"/>
      <c r="P2579" s="2"/>
      <c r="AQ2579" s="228"/>
    </row>
    <row r="2580" spans="1:43" s="1" customFormat="1" ht="15" customHeight="1" x14ac:dyDescent="0.4">
      <c r="A2580" s="7"/>
      <c r="B2580" s="7"/>
      <c r="C2580" s="7"/>
      <c r="P2580" s="2"/>
      <c r="AQ2580" s="228"/>
    </row>
    <row r="2581" spans="1:43" s="1" customFormat="1" ht="15" customHeight="1" x14ac:dyDescent="0.4">
      <c r="A2581" s="7"/>
      <c r="B2581" s="7"/>
      <c r="C2581" s="7"/>
      <c r="P2581" s="2"/>
      <c r="AQ2581" s="228"/>
    </row>
    <row r="2582" spans="1:43" s="1" customFormat="1" ht="15" customHeight="1" x14ac:dyDescent="0.4">
      <c r="A2582" s="7"/>
      <c r="B2582" s="7"/>
      <c r="C2582" s="7"/>
      <c r="P2582" s="2"/>
      <c r="AQ2582" s="228"/>
    </row>
    <row r="2583" spans="1:43" s="1" customFormat="1" ht="15" customHeight="1" x14ac:dyDescent="0.4">
      <c r="A2583" s="7"/>
      <c r="B2583" s="7"/>
      <c r="C2583" s="7"/>
      <c r="P2583" s="2"/>
      <c r="AQ2583" s="228"/>
    </row>
    <row r="2584" spans="1:43" s="1" customFormat="1" ht="15" customHeight="1" x14ac:dyDescent="0.4">
      <c r="A2584" s="7"/>
      <c r="B2584" s="7"/>
      <c r="C2584" s="7"/>
      <c r="P2584" s="2"/>
      <c r="AQ2584" s="228"/>
    </row>
    <row r="2585" spans="1:43" s="1" customFormat="1" ht="15" customHeight="1" x14ac:dyDescent="0.4">
      <c r="A2585" s="7"/>
      <c r="B2585" s="7"/>
      <c r="C2585" s="7"/>
      <c r="P2585" s="2"/>
      <c r="AQ2585" s="228"/>
    </row>
    <row r="2586" spans="1:43" s="1" customFormat="1" ht="15" customHeight="1" x14ac:dyDescent="0.4">
      <c r="A2586" s="7"/>
      <c r="B2586" s="7"/>
      <c r="C2586" s="7"/>
      <c r="P2586" s="2"/>
      <c r="AQ2586" s="228"/>
    </row>
    <row r="2587" spans="1:43" s="1" customFormat="1" ht="15" customHeight="1" x14ac:dyDescent="0.4">
      <c r="A2587" s="7"/>
      <c r="B2587" s="7"/>
      <c r="C2587" s="7"/>
      <c r="P2587" s="2"/>
      <c r="AQ2587" s="228"/>
    </row>
    <row r="2588" spans="1:43" s="1" customFormat="1" ht="15" customHeight="1" x14ac:dyDescent="0.4">
      <c r="A2588" s="7"/>
      <c r="B2588" s="7"/>
      <c r="C2588" s="7"/>
      <c r="P2588" s="2"/>
      <c r="AQ2588" s="228"/>
    </row>
    <row r="2589" spans="1:43" s="1" customFormat="1" ht="15" customHeight="1" x14ac:dyDescent="0.4">
      <c r="A2589" s="7"/>
      <c r="B2589" s="7"/>
      <c r="C2589" s="7"/>
      <c r="P2589" s="2"/>
      <c r="AQ2589" s="228"/>
    </row>
    <row r="2590" spans="1:43" s="1" customFormat="1" ht="15" customHeight="1" x14ac:dyDescent="0.4">
      <c r="A2590" s="7"/>
      <c r="B2590" s="7"/>
      <c r="C2590" s="7"/>
      <c r="P2590" s="2"/>
      <c r="AQ2590" s="228"/>
    </row>
    <row r="2591" spans="1:43" s="1" customFormat="1" ht="15" customHeight="1" x14ac:dyDescent="0.4">
      <c r="A2591" s="7"/>
      <c r="B2591" s="7"/>
      <c r="C2591" s="7"/>
      <c r="P2591" s="2"/>
      <c r="AQ2591" s="228"/>
    </row>
    <row r="2592" spans="1:43" s="1" customFormat="1" ht="15" customHeight="1" x14ac:dyDescent="0.4">
      <c r="A2592" s="7"/>
      <c r="B2592" s="7"/>
      <c r="C2592" s="7"/>
      <c r="P2592" s="2"/>
      <c r="AQ2592" s="228"/>
    </row>
    <row r="2593" spans="1:43" s="1" customFormat="1" ht="15" customHeight="1" x14ac:dyDescent="0.4">
      <c r="A2593" s="7"/>
      <c r="B2593" s="7"/>
      <c r="C2593" s="7"/>
      <c r="P2593" s="2"/>
      <c r="AQ2593" s="228"/>
    </row>
    <row r="2594" spans="1:43" s="1" customFormat="1" ht="15" customHeight="1" x14ac:dyDescent="0.4">
      <c r="A2594" s="7"/>
      <c r="B2594" s="7"/>
      <c r="C2594" s="7"/>
      <c r="P2594" s="2"/>
      <c r="AQ2594" s="228"/>
    </row>
    <row r="2595" spans="1:43" s="1" customFormat="1" ht="15" customHeight="1" x14ac:dyDescent="0.4">
      <c r="A2595" s="7"/>
      <c r="B2595" s="7"/>
      <c r="C2595" s="7"/>
      <c r="P2595" s="2"/>
      <c r="AQ2595" s="228"/>
    </row>
    <row r="2596" spans="1:43" s="1" customFormat="1" ht="15" customHeight="1" x14ac:dyDescent="0.4">
      <c r="A2596" s="7"/>
      <c r="B2596" s="7"/>
      <c r="C2596" s="7"/>
      <c r="P2596" s="2"/>
      <c r="AQ2596" s="228"/>
    </row>
    <row r="2597" spans="1:43" s="1" customFormat="1" ht="15" customHeight="1" x14ac:dyDescent="0.4">
      <c r="A2597" s="7"/>
      <c r="B2597" s="7"/>
      <c r="C2597" s="7"/>
      <c r="P2597" s="2"/>
      <c r="AQ2597" s="228"/>
    </row>
    <row r="2598" spans="1:43" s="1" customFormat="1" ht="15" customHeight="1" x14ac:dyDescent="0.4">
      <c r="A2598" s="7"/>
      <c r="B2598" s="7"/>
      <c r="C2598" s="7"/>
      <c r="P2598" s="2"/>
      <c r="AQ2598" s="228"/>
    </row>
    <row r="2599" spans="1:43" s="1" customFormat="1" ht="15" customHeight="1" x14ac:dyDescent="0.4">
      <c r="A2599" s="7"/>
      <c r="B2599" s="7"/>
      <c r="C2599" s="7"/>
      <c r="P2599" s="2"/>
      <c r="AQ2599" s="228"/>
    </row>
    <row r="2600" spans="1:43" s="1" customFormat="1" ht="15" customHeight="1" x14ac:dyDescent="0.4">
      <c r="A2600" s="7"/>
      <c r="B2600" s="7"/>
      <c r="C2600" s="7"/>
      <c r="P2600" s="2"/>
      <c r="AQ2600" s="228"/>
    </row>
    <row r="2601" spans="1:43" s="1" customFormat="1" ht="15" customHeight="1" x14ac:dyDescent="0.4">
      <c r="A2601" s="7"/>
      <c r="B2601" s="7"/>
      <c r="C2601" s="7"/>
      <c r="P2601" s="2"/>
      <c r="AQ2601" s="228"/>
    </row>
    <row r="2602" spans="1:43" s="1" customFormat="1" ht="15" customHeight="1" x14ac:dyDescent="0.4">
      <c r="A2602" s="7"/>
      <c r="B2602" s="7"/>
      <c r="C2602" s="7"/>
      <c r="P2602" s="2"/>
      <c r="AQ2602" s="228"/>
    </row>
    <row r="2603" spans="1:43" s="1" customFormat="1" ht="15" customHeight="1" x14ac:dyDescent="0.4">
      <c r="A2603" s="7"/>
      <c r="B2603" s="7"/>
      <c r="C2603" s="7"/>
      <c r="P2603" s="2"/>
      <c r="AQ2603" s="228"/>
    </row>
    <row r="2604" spans="1:43" s="1" customFormat="1" ht="15" customHeight="1" x14ac:dyDescent="0.4">
      <c r="A2604" s="7"/>
      <c r="B2604" s="7"/>
      <c r="C2604" s="7"/>
      <c r="P2604" s="2"/>
      <c r="AQ2604" s="228"/>
    </row>
    <row r="2605" spans="1:43" s="1" customFormat="1" ht="15" customHeight="1" x14ac:dyDescent="0.4">
      <c r="A2605" s="7"/>
      <c r="B2605" s="7"/>
      <c r="C2605" s="7"/>
      <c r="P2605" s="2"/>
      <c r="AQ2605" s="228"/>
    </row>
    <row r="2606" spans="1:43" s="1" customFormat="1" ht="15" customHeight="1" x14ac:dyDescent="0.4">
      <c r="A2606" s="7"/>
      <c r="B2606" s="7"/>
      <c r="C2606" s="7"/>
      <c r="P2606" s="2"/>
      <c r="AQ2606" s="228"/>
    </row>
    <row r="2607" spans="1:43" s="1" customFormat="1" ht="15" customHeight="1" x14ac:dyDescent="0.4">
      <c r="A2607" s="7"/>
      <c r="B2607" s="7"/>
      <c r="C2607" s="7"/>
      <c r="P2607" s="2"/>
      <c r="AQ2607" s="228"/>
    </row>
    <row r="2608" spans="1:43" s="1" customFormat="1" ht="15" customHeight="1" x14ac:dyDescent="0.4">
      <c r="A2608" s="7"/>
      <c r="B2608" s="7"/>
      <c r="C2608" s="7"/>
      <c r="P2608" s="2"/>
      <c r="AQ2608" s="228"/>
    </row>
    <row r="2609" spans="1:43" s="1" customFormat="1" ht="15" customHeight="1" x14ac:dyDescent="0.4">
      <c r="A2609" s="7"/>
      <c r="B2609" s="7"/>
      <c r="C2609" s="7"/>
      <c r="P2609" s="2"/>
      <c r="AQ2609" s="228"/>
    </row>
    <row r="2610" spans="1:43" s="1" customFormat="1" ht="15" customHeight="1" x14ac:dyDescent="0.4">
      <c r="A2610" s="7"/>
      <c r="B2610" s="7"/>
      <c r="C2610" s="7"/>
      <c r="P2610" s="2"/>
      <c r="AQ2610" s="228"/>
    </row>
    <row r="2611" spans="1:43" s="1" customFormat="1" ht="15" customHeight="1" x14ac:dyDescent="0.4">
      <c r="A2611" s="7"/>
      <c r="B2611" s="7"/>
      <c r="C2611" s="7"/>
      <c r="P2611" s="2"/>
      <c r="AQ2611" s="228"/>
    </row>
    <row r="2612" spans="1:43" s="1" customFormat="1" ht="15" customHeight="1" x14ac:dyDescent="0.4">
      <c r="A2612" s="7"/>
      <c r="B2612" s="7"/>
      <c r="C2612" s="7"/>
      <c r="P2612" s="2"/>
      <c r="AQ2612" s="228"/>
    </row>
    <row r="2613" spans="1:43" s="1" customFormat="1" ht="15" customHeight="1" x14ac:dyDescent="0.4">
      <c r="A2613" s="7"/>
      <c r="B2613" s="7"/>
      <c r="C2613" s="7"/>
      <c r="P2613" s="2"/>
      <c r="AQ2613" s="228"/>
    </row>
    <row r="2614" spans="1:43" s="1" customFormat="1" ht="15" customHeight="1" x14ac:dyDescent="0.4">
      <c r="A2614" s="7"/>
      <c r="B2614" s="7"/>
      <c r="C2614" s="7"/>
      <c r="P2614" s="2"/>
      <c r="AQ2614" s="228"/>
    </row>
    <row r="2615" spans="1:43" s="1" customFormat="1" ht="15" customHeight="1" x14ac:dyDescent="0.4">
      <c r="A2615" s="7"/>
      <c r="B2615" s="7"/>
      <c r="C2615" s="7"/>
      <c r="P2615" s="2"/>
      <c r="AQ2615" s="228"/>
    </row>
    <row r="2616" spans="1:43" s="1" customFormat="1" ht="15" customHeight="1" x14ac:dyDescent="0.4">
      <c r="A2616" s="7"/>
      <c r="B2616" s="7"/>
      <c r="C2616" s="7"/>
      <c r="P2616" s="2"/>
      <c r="AQ2616" s="228"/>
    </row>
    <row r="2617" spans="1:43" s="1" customFormat="1" ht="15" customHeight="1" x14ac:dyDescent="0.4">
      <c r="A2617" s="7"/>
      <c r="B2617" s="7"/>
      <c r="C2617" s="7"/>
      <c r="P2617" s="2"/>
      <c r="AQ2617" s="228"/>
    </row>
    <row r="2618" spans="1:43" s="1" customFormat="1" ht="15" customHeight="1" x14ac:dyDescent="0.4">
      <c r="A2618" s="7"/>
      <c r="B2618" s="7"/>
      <c r="C2618" s="7"/>
      <c r="P2618" s="2"/>
      <c r="AQ2618" s="228"/>
    </row>
    <row r="2619" spans="1:43" s="1" customFormat="1" ht="15" customHeight="1" x14ac:dyDescent="0.4">
      <c r="A2619" s="7"/>
      <c r="B2619" s="7"/>
      <c r="C2619" s="7"/>
      <c r="P2619" s="2"/>
      <c r="AQ2619" s="228"/>
    </row>
    <row r="2620" spans="1:43" s="1" customFormat="1" ht="15" customHeight="1" x14ac:dyDescent="0.4">
      <c r="A2620" s="7"/>
      <c r="B2620" s="7"/>
      <c r="C2620" s="7"/>
      <c r="P2620" s="2"/>
      <c r="AQ2620" s="228"/>
    </row>
    <row r="2621" spans="1:43" s="1" customFormat="1" ht="15" customHeight="1" x14ac:dyDescent="0.4">
      <c r="A2621" s="7"/>
      <c r="B2621" s="7"/>
      <c r="C2621" s="7"/>
      <c r="P2621" s="2"/>
      <c r="AQ2621" s="228"/>
    </row>
    <row r="2622" spans="1:43" s="1" customFormat="1" ht="15" customHeight="1" x14ac:dyDescent="0.4">
      <c r="A2622" s="7"/>
      <c r="B2622" s="7"/>
      <c r="C2622" s="7"/>
      <c r="P2622" s="2"/>
      <c r="AQ2622" s="228"/>
    </row>
    <row r="2623" spans="1:43" s="1" customFormat="1" ht="15" customHeight="1" x14ac:dyDescent="0.4">
      <c r="A2623" s="7"/>
      <c r="B2623" s="7"/>
      <c r="C2623" s="7"/>
      <c r="P2623" s="2"/>
      <c r="AQ2623" s="228"/>
    </row>
    <row r="2624" spans="1:43" s="1" customFormat="1" ht="15" customHeight="1" x14ac:dyDescent="0.4">
      <c r="A2624" s="7"/>
      <c r="B2624" s="7"/>
      <c r="C2624" s="7"/>
      <c r="P2624" s="2"/>
      <c r="AQ2624" s="228"/>
    </row>
    <row r="2625" spans="1:43" s="1" customFormat="1" ht="15" customHeight="1" x14ac:dyDescent="0.4">
      <c r="A2625" s="7"/>
      <c r="B2625" s="7"/>
      <c r="C2625" s="7"/>
      <c r="P2625" s="2"/>
      <c r="AQ2625" s="228"/>
    </row>
    <row r="2626" spans="1:43" s="1" customFormat="1" ht="15" customHeight="1" x14ac:dyDescent="0.4">
      <c r="A2626" s="7"/>
      <c r="B2626" s="7"/>
      <c r="C2626" s="7"/>
      <c r="P2626" s="2"/>
      <c r="AQ2626" s="228"/>
    </row>
    <row r="2627" spans="1:43" s="1" customFormat="1" ht="15" customHeight="1" x14ac:dyDescent="0.4">
      <c r="A2627" s="7"/>
      <c r="B2627" s="7"/>
      <c r="C2627" s="7"/>
      <c r="P2627" s="2"/>
      <c r="AQ2627" s="228"/>
    </row>
    <row r="2628" spans="1:43" s="1" customFormat="1" ht="15" customHeight="1" x14ac:dyDescent="0.4">
      <c r="A2628" s="7"/>
      <c r="B2628" s="7"/>
      <c r="C2628" s="7"/>
      <c r="P2628" s="2"/>
      <c r="AQ2628" s="228"/>
    </row>
    <row r="2629" spans="1:43" s="1" customFormat="1" ht="15" customHeight="1" x14ac:dyDescent="0.4">
      <c r="A2629" s="7"/>
      <c r="B2629" s="7"/>
      <c r="C2629" s="7"/>
      <c r="P2629" s="2"/>
      <c r="AQ2629" s="228"/>
    </row>
    <row r="2630" spans="1:43" s="1" customFormat="1" ht="15" customHeight="1" x14ac:dyDescent="0.4">
      <c r="A2630" s="7"/>
      <c r="B2630" s="7"/>
      <c r="C2630" s="7"/>
      <c r="P2630" s="2"/>
      <c r="AQ2630" s="228"/>
    </row>
    <row r="2631" spans="1:43" s="1" customFormat="1" ht="15" customHeight="1" x14ac:dyDescent="0.4">
      <c r="A2631" s="7"/>
      <c r="B2631" s="7"/>
      <c r="C2631" s="7"/>
      <c r="P2631" s="2"/>
      <c r="AQ2631" s="228"/>
    </row>
    <row r="2632" spans="1:43" s="1" customFormat="1" ht="15" customHeight="1" x14ac:dyDescent="0.4">
      <c r="A2632" s="7"/>
      <c r="B2632" s="7"/>
      <c r="C2632" s="7"/>
      <c r="P2632" s="2"/>
      <c r="AQ2632" s="228"/>
    </row>
    <row r="2633" spans="1:43" s="1" customFormat="1" ht="15" customHeight="1" x14ac:dyDescent="0.4">
      <c r="A2633" s="7"/>
      <c r="B2633" s="7"/>
      <c r="C2633" s="7"/>
      <c r="P2633" s="2"/>
      <c r="AQ2633" s="228"/>
    </row>
    <row r="2634" spans="1:43" s="1" customFormat="1" ht="15" customHeight="1" x14ac:dyDescent="0.4">
      <c r="A2634" s="7"/>
      <c r="B2634" s="7"/>
      <c r="C2634" s="7"/>
      <c r="P2634" s="2"/>
      <c r="AQ2634" s="228"/>
    </row>
    <row r="2635" spans="1:43" s="1" customFormat="1" ht="15" customHeight="1" x14ac:dyDescent="0.4">
      <c r="A2635" s="7"/>
      <c r="B2635" s="7"/>
      <c r="C2635" s="7"/>
      <c r="P2635" s="2"/>
      <c r="AQ2635" s="228"/>
    </row>
    <row r="2636" spans="1:43" s="1" customFormat="1" ht="15" customHeight="1" x14ac:dyDescent="0.4">
      <c r="A2636" s="7"/>
      <c r="B2636" s="7"/>
      <c r="C2636" s="7"/>
      <c r="P2636" s="2"/>
      <c r="AQ2636" s="228"/>
    </row>
    <row r="2637" spans="1:43" s="1" customFormat="1" ht="15" customHeight="1" x14ac:dyDescent="0.4">
      <c r="A2637" s="7"/>
      <c r="B2637" s="7"/>
      <c r="C2637" s="7"/>
      <c r="P2637" s="2"/>
      <c r="AQ2637" s="228"/>
    </row>
    <row r="2638" spans="1:43" s="1" customFormat="1" ht="15" customHeight="1" x14ac:dyDescent="0.4">
      <c r="A2638" s="7"/>
      <c r="B2638" s="7"/>
      <c r="C2638" s="7"/>
      <c r="P2638" s="2"/>
      <c r="AQ2638" s="228"/>
    </row>
    <row r="2639" spans="1:43" s="1" customFormat="1" ht="15" customHeight="1" x14ac:dyDescent="0.4">
      <c r="A2639" s="7"/>
      <c r="B2639" s="7"/>
      <c r="C2639" s="7"/>
      <c r="P2639" s="2"/>
      <c r="AQ2639" s="228"/>
    </row>
    <row r="2640" spans="1:43" s="1" customFormat="1" ht="15" customHeight="1" x14ac:dyDescent="0.4">
      <c r="A2640" s="7"/>
      <c r="B2640" s="7"/>
      <c r="C2640" s="7"/>
      <c r="P2640" s="2"/>
      <c r="AQ2640" s="228"/>
    </row>
    <row r="2641" spans="1:43" s="1" customFormat="1" ht="15" customHeight="1" x14ac:dyDescent="0.4">
      <c r="A2641" s="7"/>
      <c r="B2641" s="7"/>
      <c r="C2641" s="7"/>
      <c r="P2641" s="2"/>
      <c r="AQ2641" s="228"/>
    </row>
    <row r="2642" spans="1:43" s="1" customFormat="1" ht="15" customHeight="1" x14ac:dyDescent="0.4">
      <c r="A2642" s="7"/>
      <c r="B2642" s="7"/>
      <c r="C2642" s="7"/>
      <c r="P2642" s="2"/>
      <c r="AQ2642" s="228"/>
    </row>
    <row r="2643" spans="1:43" s="1" customFormat="1" ht="15" customHeight="1" x14ac:dyDescent="0.4">
      <c r="A2643" s="7"/>
      <c r="B2643" s="7"/>
      <c r="C2643" s="7"/>
      <c r="P2643" s="2"/>
      <c r="AQ2643" s="228"/>
    </row>
    <row r="2644" spans="1:43" s="1" customFormat="1" ht="15" customHeight="1" x14ac:dyDescent="0.4">
      <c r="A2644" s="7"/>
      <c r="B2644" s="7"/>
      <c r="C2644" s="7"/>
      <c r="P2644" s="2"/>
      <c r="AQ2644" s="228"/>
    </row>
    <row r="2645" spans="1:43" s="1" customFormat="1" ht="15" customHeight="1" x14ac:dyDescent="0.4">
      <c r="A2645" s="7"/>
      <c r="B2645" s="7"/>
      <c r="C2645" s="7"/>
      <c r="P2645" s="2"/>
      <c r="AQ2645" s="228"/>
    </row>
    <row r="2646" spans="1:43" s="1" customFormat="1" ht="15" customHeight="1" x14ac:dyDescent="0.4">
      <c r="A2646" s="7"/>
      <c r="B2646" s="7"/>
      <c r="C2646" s="7"/>
      <c r="P2646" s="2"/>
      <c r="AQ2646" s="228"/>
    </row>
    <row r="2647" spans="1:43" s="1" customFormat="1" ht="15" customHeight="1" x14ac:dyDescent="0.4">
      <c r="A2647" s="7"/>
      <c r="B2647" s="7"/>
      <c r="C2647" s="7"/>
      <c r="P2647" s="2"/>
      <c r="AQ2647" s="228"/>
    </row>
    <row r="2648" spans="1:43" s="1" customFormat="1" ht="15" customHeight="1" x14ac:dyDescent="0.4">
      <c r="A2648" s="7"/>
      <c r="B2648" s="7"/>
      <c r="C2648" s="7"/>
      <c r="P2648" s="2"/>
      <c r="AQ2648" s="228"/>
    </row>
    <row r="2649" spans="1:43" s="1" customFormat="1" ht="15" customHeight="1" x14ac:dyDescent="0.4">
      <c r="A2649" s="7"/>
      <c r="B2649" s="7"/>
      <c r="C2649" s="7"/>
      <c r="P2649" s="2"/>
      <c r="AQ2649" s="228"/>
    </row>
    <row r="2650" spans="1:43" s="1" customFormat="1" ht="15" customHeight="1" x14ac:dyDescent="0.4">
      <c r="A2650" s="7"/>
      <c r="B2650" s="7"/>
      <c r="C2650" s="7"/>
      <c r="P2650" s="2"/>
      <c r="AQ2650" s="228"/>
    </row>
    <row r="2651" spans="1:43" s="1" customFormat="1" ht="15" customHeight="1" x14ac:dyDescent="0.4">
      <c r="A2651" s="7"/>
      <c r="B2651" s="7"/>
      <c r="C2651" s="7"/>
      <c r="P2651" s="2"/>
      <c r="AQ2651" s="228"/>
    </row>
    <row r="2652" spans="1:43" s="1" customFormat="1" ht="15" customHeight="1" x14ac:dyDescent="0.4">
      <c r="A2652" s="7"/>
      <c r="B2652" s="7"/>
      <c r="C2652" s="7"/>
      <c r="P2652" s="2"/>
      <c r="AQ2652" s="228"/>
    </row>
    <row r="2653" spans="1:43" s="1" customFormat="1" ht="15" customHeight="1" x14ac:dyDescent="0.4">
      <c r="A2653" s="7"/>
      <c r="B2653" s="7"/>
      <c r="C2653" s="7"/>
      <c r="P2653" s="2"/>
      <c r="AQ2653" s="228"/>
    </row>
    <row r="2654" spans="1:43" s="1" customFormat="1" ht="15" customHeight="1" x14ac:dyDescent="0.4">
      <c r="A2654" s="7"/>
      <c r="B2654" s="7"/>
      <c r="C2654" s="7"/>
      <c r="P2654" s="2"/>
      <c r="AQ2654" s="228"/>
    </row>
    <row r="2655" spans="1:43" s="1" customFormat="1" ht="15" customHeight="1" x14ac:dyDescent="0.4">
      <c r="A2655" s="7"/>
      <c r="B2655" s="7"/>
      <c r="C2655" s="7"/>
      <c r="P2655" s="2"/>
      <c r="AQ2655" s="228"/>
    </row>
    <row r="2656" spans="1:43" s="1" customFormat="1" ht="15" customHeight="1" x14ac:dyDescent="0.4">
      <c r="A2656" s="7"/>
      <c r="B2656" s="7"/>
      <c r="C2656" s="7"/>
      <c r="P2656" s="2"/>
      <c r="AQ2656" s="228"/>
    </row>
    <row r="2657" spans="1:43" s="1" customFormat="1" ht="15" customHeight="1" x14ac:dyDescent="0.4">
      <c r="A2657" s="7"/>
      <c r="B2657" s="7"/>
      <c r="C2657" s="7"/>
      <c r="P2657" s="2"/>
      <c r="AQ2657" s="228"/>
    </row>
    <row r="2658" spans="1:43" s="1" customFormat="1" ht="15" customHeight="1" x14ac:dyDescent="0.4">
      <c r="A2658" s="7"/>
      <c r="B2658" s="7"/>
      <c r="C2658" s="7"/>
      <c r="P2658" s="2"/>
      <c r="AQ2658" s="228"/>
    </row>
    <row r="2659" spans="1:43" s="1" customFormat="1" ht="15" customHeight="1" x14ac:dyDescent="0.4">
      <c r="A2659" s="7"/>
      <c r="B2659" s="7"/>
      <c r="C2659" s="7"/>
      <c r="P2659" s="2"/>
      <c r="AQ2659" s="228"/>
    </row>
    <row r="2660" spans="1:43" s="1" customFormat="1" ht="15" customHeight="1" x14ac:dyDescent="0.4">
      <c r="A2660" s="7"/>
      <c r="B2660" s="7"/>
      <c r="C2660" s="7"/>
      <c r="P2660" s="2"/>
      <c r="AQ2660" s="228"/>
    </row>
    <row r="2661" spans="1:43" s="1" customFormat="1" ht="15" customHeight="1" x14ac:dyDescent="0.4">
      <c r="A2661" s="7"/>
      <c r="B2661" s="7"/>
      <c r="C2661" s="7"/>
      <c r="P2661" s="2"/>
      <c r="AQ2661" s="228"/>
    </row>
    <row r="2662" spans="1:43" s="1" customFormat="1" ht="15" customHeight="1" x14ac:dyDescent="0.4">
      <c r="A2662" s="7"/>
      <c r="B2662" s="7"/>
      <c r="C2662" s="7"/>
      <c r="P2662" s="2"/>
      <c r="AQ2662" s="228"/>
    </row>
    <row r="2663" spans="1:43" s="1" customFormat="1" ht="15" customHeight="1" x14ac:dyDescent="0.4">
      <c r="A2663" s="7"/>
      <c r="B2663" s="7"/>
      <c r="C2663" s="7"/>
      <c r="P2663" s="2"/>
      <c r="AQ2663" s="228"/>
    </row>
    <row r="2664" spans="1:43" s="1" customFormat="1" ht="15" customHeight="1" x14ac:dyDescent="0.4">
      <c r="A2664" s="7"/>
      <c r="B2664" s="7"/>
      <c r="C2664" s="7"/>
      <c r="P2664" s="2"/>
      <c r="AQ2664" s="228"/>
    </row>
    <row r="2665" spans="1:43" s="1" customFormat="1" ht="15" customHeight="1" x14ac:dyDescent="0.4">
      <c r="A2665" s="7"/>
      <c r="B2665" s="7"/>
      <c r="C2665" s="7"/>
      <c r="P2665" s="2"/>
      <c r="AQ2665" s="228"/>
    </row>
    <row r="2666" spans="1:43" s="1" customFormat="1" ht="15" customHeight="1" x14ac:dyDescent="0.4">
      <c r="A2666" s="7"/>
      <c r="B2666" s="7"/>
      <c r="C2666" s="7"/>
      <c r="P2666" s="2"/>
      <c r="AQ2666" s="228"/>
    </row>
    <row r="2667" spans="1:43" s="1" customFormat="1" ht="15" customHeight="1" x14ac:dyDescent="0.4">
      <c r="A2667" s="7"/>
      <c r="B2667" s="7"/>
      <c r="C2667" s="7"/>
      <c r="P2667" s="2"/>
      <c r="AQ2667" s="228"/>
    </row>
    <row r="2668" spans="1:43" s="1" customFormat="1" ht="15" customHeight="1" x14ac:dyDescent="0.4">
      <c r="A2668" s="7"/>
      <c r="B2668" s="7"/>
      <c r="C2668" s="7"/>
      <c r="P2668" s="2"/>
      <c r="AQ2668" s="228"/>
    </row>
    <row r="2669" spans="1:43" s="1" customFormat="1" ht="15" customHeight="1" x14ac:dyDescent="0.4">
      <c r="A2669" s="7"/>
      <c r="B2669" s="7"/>
      <c r="C2669" s="7"/>
      <c r="P2669" s="2"/>
      <c r="AQ2669" s="228"/>
    </row>
    <row r="2670" spans="1:43" s="1" customFormat="1" ht="15" customHeight="1" x14ac:dyDescent="0.4">
      <c r="A2670" s="7"/>
      <c r="B2670" s="7"/>
      <c r="C2670" s="7"/>
      <c r="P2670" s="2"/>
      <c r="AQ2670" s="228"/>
    </row>
    <row r="2671" spans="1:43" s="1" customFormat="1" ht="15" customHeight="1" x14ac:dyDescent="0.4">
      <c r="A2671" s="7"/>
      <c r="B2671" s="7"/>
      <c r="C2671" s="7"/>
      <c r="P2671" s="2"/>
      <c r="AQ2671" s="228"/>
    </row>
    <row r="2672" spans="1:43" s="1" customFormat="1" ht="15" customHeight="1" x14ac:dyDescent="0.4">
      <c r="A2672" s="7"/>
      <c r="B2672" s="7"/>
      <c r="C2672" s="7"/>
      <c r="P2672" s="2"/>
      <c r="AQ2672" s="228"/>
    </row>
    <row r="2673" spans="1:43" s="1" customFormat="1" ht="15" customHeight="1" x14ac:dyDescent="0.4">
      <c r="A2673" s="7"/>
      <c r="B2673" s="7"/>
      <c r="C2673" s="7"/>
      <c r="P2673" s="2"/>
      <c r="AQ2673" s="228"/>
    </row>
    <row r="2674" spans="1:43" s="1" customFormat="1" ht="15" customHeight="1" x14ac:dyDescent="0.4">
      <c r="A2674" s="7"/>
      <c r="B2674" s="7"/>
      <c r="C2674" s="7"/>
      <c r="P2674" s="2"/>
      <c r="AQ2674" s="228"/>
    </row>
    <row r="2675" spans="1:43" s="1" customFormat="1" ht="15" customHeight="1" x14ac:dyDescent="0.4">
      <c r="A2675" s="7"/>
      <c r="B2675" s="7"/>
      <c r="C2675" s="7"/>
      <c r="P2675" s="2"/>
      <c r="AQ2675" s="228"/>
    </row>
    <row r="2676" spans="1:43" s="1" customFormat="1" ht="15" customHeight="1" x14ac:dyDescent="0.4">
      <c r="A2676" s="7"/>
      <c r="B2676" s="7"/>
      <c r="C2676" s="7"/>
      <c r="P2676" s="2"/>
      <c r="AQ2676" s="228"/>
    </row>
    <row r="2677" spans="1:43" s="1" customFormat="1" ht="15" customHeight="1" x14ac:dyDescent="0.4">
      <c r="A2677" s="7"/>
      <c r="B2677" s="7"/>
      <c r="C2677" s="7"/>
      <c r="P2677" s="2"/>
      <c r="AQ2677" s="228"/>
    </row>
    <row r="2678" spans="1:43" s="1" customFormat="1" ht="15" customHeight="1" x14ac:dyDescent="0.4">
      <c r="A2678" s="7"/>
      <c r="B2678" s="7"/>
      <c r="C2678" s="7"/>
      <c r="P2678" s="2"/>
      <c r="AQ2678" s="228"/>
    </row>
    <row r="2679" spans="1:43" s="1" customFormat="1" ht="15" customHeight="1" x14ac:dyDescent="0.4">
      <c r="A2679" s="7"/>
      <c r="B2679" s="7"/>
      <c r="C2679" s="7"/>
      <c r="P2679" s="2"/>
      <c r="AQ2679" s="228"/>
    </row>
    <row r="2680" spans="1:43" s="1" customFormat="1" ht="15" customHeight="1" x14ac:dyDescent="0.4">
      <c r="A2680" s="7"/>
      <c r="B2680" s="7"/>
      <c r="C2680" s="7"/>
      <c r="P2680" s="2"/>
      <c r="AQ2680" s="228"/>
    </row>
    <row r="2681" spans="1:43" s="1" customFormat="1" ht="15" customHeight="1" x14ac:dyDescent="0.4">
      <c r="A2681" s="7"/>
      <c r="B2681" s="7"/>
      <c r="C2681" s="7"/>
      <c r="P2681" s="2"/>
      <c r="AQ2681" s="228"/>
    </row>
    <row r="2682" spans="1:43" s="1" customFormat="1" ht="15" customHeight="1" x14ac:dyDescent="0.4">
      <c r="A2682" s="7"/>
      <c r="B2682" s="7"/>
      <c r="C2682" s="7"/>
      <c r="P2682" s="2"/>
      <c r="AQ2682" s="228"/>
    </row>
    <row r="2683" spans="1:43" s="1" customFormat="1" ht="15" customHeight="1" x14ac:dyDescent="0.4">
      <c r="A2683" s="7"/>
      <c r="B2683" s="7"/>
      <c r="C2683" s="7"/>
      <c r="P2683" s="2"/>
      <c r="AQ2683" s="228"/>
    </row>
    <row r="2684" spans="1:43" s="1" customFormat="1" ht="15" customHeight="1" x14ac:dyDescent="0.4">
      <c r="A2684" s="7"/>
      <c r="B2684" s="7"/>
      <c r="C2684" s="7"/>
      <c r="P2684" s="2"/>
      <c r="AQ2684" s="228"/>
    </row>
    <row r="2685" spans="1:43" s="1" customFormat="1" ht="15" customHeight="1" x14ac:dyDescent="0.4">
      <c r="A2685" s="7"/>
      <c r="B2685" s="7"/>
      <c r="C2685" s="7"/>
      <c r="P2685" s="2"/>
      <c r="AQ2685" s="228"/>
    </row>
    <row r="2686" spans="1:43" s="1" customFormat="1" ht="15" customHeight="1" x14ac:dyDescent="0.4">
      <c r="A2686" s="7"/>
      <c r="B2686" s="7"/>
      <c r="C2686" s="7"/>
      <c r="P2686" s="2"/>
      <c r="AQ2686" s="228"/>
    </row>
    <row r="2687" spans="1:43" s="1" customFormat="1" ht="15" customHeight="1" x14ac:dyDescent="0.4">
      <c r="A2687" s="7"/>
      <c r="B2687" s="7"/>
      <c r="C2687" s="7"/>
      <c r="P2687" s="2"/>
      <c r="AQ2687" s="228"/>
    </row>
    <row r="2688" spans="1:43" s="1" customFormat="1" ht="15" customHeight="1" x14ac:dyDescent="0.4">
      <c r="A2688" s="7"/>
      <c r="B2688" s="7"/>
      <c r="C2688" s="7"/>
      <c r="P2688" s="2"/>
      <c r="AQ2688" s="228"/>
    </row>
    <row r="2689" spans="1:43" s="1" customFormat="1" ht="15" customHeight="1" x14ac:dyDescent="0.4">
      <c r="A2689" s="7"/>
      <c r="B2689" s="7"/>
      <c r="C2689" s="7"/>
      <c r="P2689" s="2"/>
      <c r="AQ2689" s="228"/>
    </row>
    <row r="2690" spans="1:43" s="1" customFormat="1" ht="15" customHeight="1" x14ac:dyDescent="0.4">
      <c r="A2690" s="7"/>
      <c r="B2690" s="7"/>
      <c r="C2690" s="7"/>
      <c r="P2690" s="2"/>
      <c r="AQ2690" s="228"/>
    </row>
    <row r="2691" spans="1:43" s="1" customFormat="1" ht="15" customHeight="1" x14ac:dyDescent="0.4">
      <c r="A2691" s="7"/>
      <c r="B2691" s="7"/>
      <c r="C2691" s="7"/>
      <c r="P2691" s="2"/>
      <c r="AQ2691" s="228"/>
    </row>
    <row r="2692" spans="1:43" s="1" customFormat="1" ht="15" customHeight="1" x14ac:dyDescent="0.4">
      <c r="A2692" s="7"/>
      <c r="B2692" s="7"/>
      <c r="C2692" s="7"/>
      <c r="P2692" s="2"/>
      <c r="AQ2692" s="228"/>
    </row>
    <row r="2693" spans="1:43" s="1" customFormat="1" ht="15" customHeight="1" x14ac:dyDescent="0.4">
      <c r="A2693" s="7"/>
      <c r="B2693" s="7"/>
      <c r="C2693" s="7"/>
      <c r="P2693" s="2"/>
      <c r="AQ2693" s="228"/>
    </row>
    <row r="2694" spans="1:43" s="1" customFormat="1" ht="15" customHeight="1" x14ac:dyDescent="0.4">
      <c r="A2694" s="7"/>
      <c r="B2694" s="7"/>
      <c r="C2694" s="7"/>
      <c r="P2694" s="2"/>
      <c r="AQ2694" s="228"/>
    </row>
    <row r="2695" spans="1:43" s="1" customFormat="1" ht="15" customHeight="1" x14ac:dyDescent="0.4">
      <c r="A2695" s="7"/>
      <c r="B2695" s="7"/>
      <c r="C2695" s="7"/>
      <c r="P2695" s="2"/>
      <c r="AQ2695" s="228"/>
    </row>
    <row r="2696" spans="1:43" s="1" customFormat="1" ht="15" customHeight="1" x14ac:dyDescent="0.4">
      <c r="A2696" s="7"/>
      <c r="B2696" s="7"/>
      <c r="C2696" s="7"/>
      <c r="P2696" s="2"/>
      <c r="AQ2696" s="228"/>
    </row>
    <row r="2697" spans="1:43" s="1" customFormat="1" ht="15" customHeight="1" x14ac:dyDescent="0.4">
      <c r="A2697" s="7"/>
      <c r="B2697" s="7"/>
      <c r="C2697" s="7"/>
      <c r="P2697" s="2"/>
      <c r="AQ2697" s="228"/>
    </row>
    <row r="2698" spans="1:43" s="1" customFormat="1" ht="15" customHeight="1" x14ac:dyDescent="0.4">
      <c r="A2698" s="7"/>
      <c r="B2698" s="7"/>
      <c r="C2698" s="7"/>
      <c r="P2698" s="2"/>
      <c r="AQ2698" s="228"/>
    </row>
    <row r="2699" spans="1:43" s="1" customFormat="1" ht="15" customHeight="1" x14ac:dyDescent="0.4">
      <c r="A2699" s="7"/>
      <c r="B2699" s="7"/>
      <c r="C2699" s="7"/>
      <c r="P2699" s="2"/>
      <c r="AQ2699" s="228"/>
    </row>
    <row r="2700" spans="1:43" s="1" customFormat="1" ht="15" customHeight="1" x14ac:dyDescent="0.4">
      <c r="A2700" s="7"/>
      <c r="B2700" s="7"/>
      <c r="C2700" s="7"/>
      <c r="P2700" s="2"/>
      <c r="AQ2700" s="228"/>
    </row>
    <row r="2701" spans="1:43" s="1" customFormat="1" ht="15" customHeight="1" x14ac:dyDescent="0.4">
      <c r="A2701" s="7"/>
      <c r="B2701" s="7"/>
      <c r="C2701" s="7"/>
      <c r="P2701" s="2"/>
      <c r="AQ2701" s="228"/>
    </row>
    <row r="2702" spans="1:43" s="1" customFormat="1" ht="15" customHeight="1" x14ac:dyDescent="0.4">
      <c r="A2702" s="7"/>
      <c r="B2702" s="7"/>
      <c r="C2702" s="7"/>
      <c r="P2702" s="2"/>
      <c r="AQ2702" s="228"/>
    </row>
    <row r="2703" spans="1:43" s="1" customFormat="1" ht="15" customHeight="1" x14ac:dyDescent="0.4">
      <c r="A2703" s="7"/>
      <c r="B2703" s="7"/>
      <c r="C2703" s="7"/>
      <c r="P2703" s="2"/>
      <c r="AQ2703" s="228"/>
    </row>
    <row r="2704" spans="1:43" s="1" customFormat="1" ht="15" customHeight="1" x14ac:dyDescent="0.4">
      <c r="A2704" s="7"/>
      <c r="B2704" s="7"/>
      <c r="C2704" s="7"/>
      <c r="P2704" s="2"/>
      <c r="AQ2704" s="228"/>
    </row>
    <row r="2705" spans="1:43" s="1" customFormat="1" ht="15" customHeight="1" x14ac:dyDescent="0.4">
      <c r="A2705" s="7"/>
      <c r="B2705" s="7"/>
      <c r="C2705" s="7"/>
      <c r="P2705" s="2"/>
      <c r="AQ2705" s="228"/>
    </row>
    <row r="2706" spans="1:43" s="1" customFormat="1" ht="15" customHeight="1" x14ac:dyDescent="0.4">
      <c r="A2706" s="7"/>
      <c r="B2706" s="7"/>
      <c r="C2706" s="7"/>
      <c r="P2706" s="2"/>
      <c r="AQ2706" s="228"/>
    </row>
    <row r="2707" spans="1:43" s="1" customFormat="1" ht="15" customHeight="1" x14ac:dyDescent="0.4">
      <c r="A2707" s="7"/>
      <c r="B2707" s="7"/>
      <c r="C2707" s="7"/>
      <c r="P2707" s="2"/>
      <c r="AQ2707" s="228"/>
    </row>
    <row r="2708" spans="1:43" s="1" customFormat="1" ht="15" customHeight="1" x14ac:dyDescent="0.4">
      <c r="A2708" s="7"/>
      <c r="B2708" s="7"/>
      <c r="C2708" s="7"/>
      <c r="P2708" s="2"/>
      <c r="AQ2708" s="228"/>
    </row>
    <row r="2709" spans="1:43" s="1" customFormat="1" ht="15" customHeight="1" x14ac:dyDescent="0.4">
      <c r="A2709" s="7"/>
      <c r="B2709" s="7"/>
      <c r="C2709" s="7"/>
      <c r="P2709" s="2"/>
      <c r="AQ2709" s="228"/>
    </row>
    <row r="2710" spans="1:43" s="1" customFormat="1" ht="15" customHeight="1" x14ac:dyDescent="0.4">
      <c r="A2710" s="7"/>
      <c r="B2710" s="7"/>
      <c r="C2710" s="7"/>
      <c r="P2710" s="2"/>
      <c r="AQ2710" s="228"/>
    </row>
    <row r="2711" spans="1:43" s="1" customFormat="1" ht="15" customHeight="1" x14ac:dyDescent="0.4">
      <c r="A2711" s="7"/>
      <c r="B2711" s="7"/>
      <c r="C2711" s="7"/>
      <c r="P2711" s="2"/>
      <c r="AQ2711" s="228"/>
    </row>
    <row r="2712" spans="1:43" s="1" customFormat="1" ht="15" customHeight="1" x14ac:dyDescent="0.4">
      <c r="A2712" s="7"/>
      <c r="B2712" s="7"/>
      <c r="C2712" s="7"/>
      <c r="P2712" s="2"/>
      <c r="AQ2712" s="228"/>
    </row>
    <row r="2713" spans="1:43" s="1" customFormat="1" ht="15" customHeight="1" x14ac:dyDescent="0.4">
      <c r="A2713" s="7"/>
      <c r="B2713" s="7"/>
      <c r="C2713" s="7"/>
      <c r="P2713" s="2"/>
      <c r="AQ2713" s="228"/>
    </row>
    <row r="2714" spans="1:43" s="1" customFormat="1" ht="15" customHeight="1" x14ac:dyDescent="0.4">
      <c r="A2714" s="7"/>
      <c r="B2714" s="7"/>
      <c r="C2714" s="7"/>
      <c r="P2714" s="2"/>
      <c r="AQ2714" s="228"/>
    </row>
    <row r="2715" spans="1:43" s="1" customFormat="1" ht="15" customHeight="1" x14ac:dyDescent="0.4">
      <c r="A2715" s="7"/>
      <c r="B2715" s="7"/>
      <c r="C2715" s="7"/>
      <c r="P2715" s="2"/>
      <c r="AQ2715" s="228"/>
    </row>
    <row r="2716" spans="1:43" s="1" customFormat="1" ht="15" customHeight="1" x14ac:dyDescent="0.4">
      <c r="A2716" s="7"/>
      <c r="B2716" s="7"/>
      <c r="C2716" s="7"/>
      <c r="P2716" s="2"/>
      <c r="AQ2716" s="228"/>
    </row>
    <row r="2717" spans="1:43" s="1" customFormat="1" ht="15" customHeight="1" x14ac:dyDescent="0.4">
      <c r="A2717" s="7"/>
      <c r="B2717" s="7"/>
      <c r="C2717" s="7"/>
      <c r="P2717" s="2"/>
      <c r="AQ2717" s="228"/>
    </row>
    <row r="2718" spans="1:43" s="1" customFormat="1" ht="15" customHeight="1" x14ac:dyDescent="0.4">
      <c r="A2718" s="7"/>
      <c r="B2718" s="7"/>
      <c r="C2718" s="7"/>
      <c r="P2718" s="2"/>
      <c r="AQ2718" s="228"/>
    </row>
    <row r="2719" spans="1:43" s="1" customFormat="1" ht="15" customHeight="1" x14ac:dyDescent="0.4">
      <c r="A2719" s="7"/>
      <c r="B2719" s="7"/>
      <c r="C2719" s="7"/>
      <c r="P2719" s="2"/>
      <c r="AQ2719" s="228"/>
    </row>
    <row r="2720" spans="1:43" s="1" customFormat="1" ht="15" customHeight="1" x14ac:dyDescent="0.4">
      <c r="A2720" s="7"/>
      <c r="B2720" s="7"/>
      <c r="C2720" s="7"/>
      <c r="P2720" s="2"/>
      <c r="AQ2720" s="228"/>
    </row>
    <row r="2721" spans="1:43" s="1" customFormat="1" ht="15" customHeight="1" x14ac:dyDescent="0.4">
      <c r="A2721" s="7"/>
      <c r="B2721" s="7"/>
      <c r="C2721" s="7"/>
      <c r="P2721" s="2"/>
      <c r="AQ2721" s="228"/>
    </row>
    <row r="2722" spans="1:43" s="1" customFormat="1" ht="15" customHeight="1" x14ac:dyDescent="0.4">
      <c r="A2722" s="7"/>
      <c r="B2722" s="7"/>
      <c r="C2722" s="7"/>
      <c r="P2722" s="2"/>
      <c r="AQ2722" s="228"/>
    </row>
    <row r="2723" spans="1:43" s="1" customFormat="1" ht="15" customHeight="1" x14ac:dyDescent="0.4">
      <c r="A2723" s="7"/>
      <c r="B2723" s="7"/>
      <c r="C2723" s="7"/>
      <c r="P2723" s="2"/>
      <c r="AQ2723" s="228"/>
    </row>
    <row r="2724" spans="1:43" s="1" customFormat="1" ht="15" customHeight="1" x14ac:dyDescent="0.4">
      <c r="A2724" s="7"/>
      <c r="B2724" s="7"/>
      <c r="C2724" s="7"/>
      <c r="P2724" s="2"/>
      <c r="AQ2724" s="228"/>
    </row>
    <row r="2725" spans="1:43" s="1" customFormat="1" ht="15" customHeight="1" x14ac:dyDescent="0.4">
      <c r="A2725" s="7"/>
      <c r="B2725" s="7"/>
      <c r="C2725" s="7"/>
      <c r="P2725" s="2"/>
      <c r="AQ2725" s="228"/>
    </row>
    <row r="2726" spans="1:43" s="1" customFormat="1" ht="15" customHeight="1" x14ac:dyDescent="0.4">
      <c r="A2726" s="7"/>
      <c r="B2726" s="7"/>
      <c r="C2726" s="7"/>
      <c r="P2726" s="2"/>
      <c r="AQ2726" s="228"/>
    </row>
    <row r="2727" spans="1:43" s="1" customFormat="1" ht="15" customHeight="1" x14ac:dyDescent="0.4">
      <c r="A2727" s="7"/>
      <c r="B2727" s="7"/>
      <c r="C2727" s="7"/>
      <c r="P2727" s="2"/>
      <c r="AQ2727" s="228"/>
    </row>
    <row r="2728" spans="1:43" s="1" customFormat="1" ht="15" customHeight="1" x14ac:dyDescent="0.4">
      <c r="A2728" s="7"/>
      <c r="B2728" s="7"/>
      <c r="C2728" s="7"/>
      <c r="P2728" s="2"/>
      <c r="AQ2728" s="228"/>
    </row>
    <row r="2729" spans="1:43" s="1" customFormat="1" ht="15" customHeight="1" x14ac:dyDescent="0.4">
      <c r="A2729" s="7"/>
      <c r="B2729" s="7"/>
      <c r="C2729" s="7"/>
      <c r="P2729" s="2"/>
      <c r="AQ2729" s="228"/>
    </row>
    <row r="2730" spans="1:43" s="1" customFormat="1" ht="15" customHeight="1" x14ac:dyDescent="0.4">
      <c r="A2730" s="7"/>
      <c r="B2730" s="7"/>
      <c r="C2730" s="7"/>
      <c r="P2730" s="2"/>
      <c r="AQ2730" s="228"/>
    </row>
    <row r="2731" spans="1:43" s="1" customFormat="1" ht="15" customHeight="1" x14ac:dyDescent="0.4">
      <c r="A2731" s="7"/>
      <c r="B2731" s="7"/>
      <c r="C2731" s="7"/>
      <c r="P2731" s="2"/>
      <c r="AQ2731" s="228"/>
    </row>
    <row r="2732" spans="1:43" s="1" customFormat="1" ht="15" customHeight="1" x14ac:dyDescent="0.4">
      <c r="A2732" s="7"/>
      <c r="B2732" s="7"/>
      <c r="C2732" s="7"/>
      <c r="P2732" s="2"/>
      <c r="AQ2732" s="228"/>
    </row>
    <row r="2733" spans="1:43" s="1" customFormat="1" ht="15" customHeight="1" x14ac:dyDescent="0.4">
      <c r="A2733" s="7"/>
      <c r="B2733" s="7"/>
      <c r="C2733" s="7"/>
      <c r="P2733" s="2"/>
      <c r="AQ2733" s="228"/>
    </row>
    <row r="2734" spans="1:43" s="1" customFormat="1" ht="15" customHeight="1" x14ac:dyDescent="0.4">
      <c r="A2734" s="7"/>
      <c r="B2734" s="7"/>
      <c r="C2734" s="7"/>
      <c r="P2734" s="2"/>
      <c r="AQ2734" s="228"/>
    </row>
    <row r="2735" spans="1:43" s="1" customFormat="1" ht="15" customHeight="1" x14ac:dyDescent="0.4">
      <c r="A2735" s="7"/>
      <c r="B2735" s="7"/>
      <c r="C2735" s="7"/>
      <c r="P2735" s="2"/>
      <c r="AQ2735" s="228"/>
    </row>
    <row r="2736" spans="1:43" s="1" customFormat="1" ht="15" customHeight="1" x14ac:dyDescent="0.4">
      <c r="A2736" s="7"/>
      <c r="B2736" s="7"/>
      <c r="C2736" s="7"/>
      <c r="P2736" s="2"/>
      <c r="AQ2736" s="228"/>
    </row>
    <row r="2737" spans="1:43" s="1" customFormat="1" ht="15" customHeight="1" x14ac:dyDescent="0.4">
      <c r="A2737" s="7"/>
      <c r="B2737" s="7"/>
      <c r="C2737" s="7"/>
      <c r="P2737" s="2"/>
      <c r="AQ2737" s="228"/>
    </row>
    <row r="2738" spans="1:43" s="1" customFormat="1" ht="15" customHeight="1" x14ac:dyDescent="0.4">
      <c r="A2738" s="7"/>
      <c r="B2738" s="7"/>
      <c r="C2738" s="7"/>
      <c r="P2738" s="2"/>
      <c r="AQ2738" s="228"/>
    </row>
    <row r="2739" spans="1:43" s="1" customFormat="1" ht="15" customHeight="1" x14ac:dyDescent="0.4">
      <c r="A2739" s="7"/>
      <c r="B2739" s="7"/>
      <c r="C2739" s="7"/>
      <c r="P2739" s="2"/>
      <c r="AQ2739" s="228"/>
    </row>
    <row r="2740" spans="1:43" s="1" customFormat="1" ht="15" customHeight="1" x14ac:dyDescent="0.4">
      <c r="A2740" s="7"/>
      <c r="B2740" s="7"/>
      <c r="C2740" s="7"/>
      <c r="P2740" s="2"/>
      <c r="AQ2740" s="228"/>
    </row>
    <row r="2741" spans="1:43" s="1" customFormat="1" ht="15" customHeight="1" x14ac:dyDescent="0.4">
      <c r="A2741" s="7"/>
      <c r="B2741" s="7"/>
      <c r="C2741" s="7"/>
      <c r="P2741" s="2"/>
      <c r="AQ2741" s="228"/>
    </row>
    <row r="2742" spans="1:43" s="1" customFormat="1" ht="15" customHeight="1" x14ac:dyDescent="0.4">
      <c r="A2742" s="7"/>
      <c r="B2742" s="7"/>
      <c r="C2742" s="7"/>
      <c r="P2742" s="2"/>
      <c r="AQ2742" s="228"/>
    </row>
    <row r="2743" spans="1:43" s="1" customFormat="1" ht="15" customHeight="1" x14ac:dyDescent="0.4">
      <c r="A2743" s="7"/>
      <c r="B2743" s="7"/>
      <c r="C2743" s="7"/>
      <c r="P2743" s="2"/>
      <c r="AQ2743" s="228"/>
    </row>
    <row r="2744" spans="1:43" s="1" customFormat="1" ht="15" customHeight="1" x14ac:dyDescent="0.4">
      <c r="A2744" s="7"/>
      <c r="B2744" s="7"/>
      <c r="C2744" s="7"/>
      <c r="P2744" s="2"/>
      <c r="AQ2744" s="228"/>
    </row>
    <row r="2745" spans="1:43" s="1" customFormat="1" ht="15" customHeight="1" x14ac:dyDescent="0.4">
      <c r="A2745" s="7"/>
      <c r="B2745" s="7"/>
      <c r="C2745" s="7"/>
      <c r="P2745" s="2"/>
      <c r="AQ2745" s="228"/>
    </row>
    <row r="2746" spans="1:43" s="1" customFormat="1" ht="15" customHeight="1" x14ac:dyDescent="0.4">
      <c r="A2746" s="7"/>
      <c r="B2746" s="7"/>
      <c r="C2746" s="7"/>
      <c r="P2746" s="2"/>
      <c r="AQ2746" s="228"/>
    </row>
    <row r="2747" spans="1:43" s="1" customFormat="1" ht="15" customHeight="1" x14ac:dyDescent="0.4">
      <c r="A2747" s="7"/>
      <c r="B2747" s="7"/>
      <c r="C2747" s="7"/>
      <c r="P2747" s="2"/>
      <c r="AQ2747" s="228"/>
    </row>
    <row r="2748" spans="1:43" s="1" customFormat="1" ht="15" customHeight="1" x14ac:dyDescent="0.4">
      <c r="A2748" s="7"/>
      <c r="B2748" s="7"/>
      <c r="C2748" s="7"/>
      <c r="P2748" s="2"/>
      <c r="AQ2748" s="228"/>
    </row>
    <row r="2749" spans="1:43" s="1" customFormat="1" ht="15" customHeight="1" x14ac:dyDescent="0.4">
      <c r="A2749" s="7"/>
      <c r="B2749" s="7"/>
      <c r="C2749" s="7"/>
      <c r="P2749" s="2"/>
      <c r="AQ2749" s="228"/>
    </row>
    <row r="2750" spans="1:43" s="1" customFormat="1" ht="15" customHeight="1" x14ac:dyDescent="0.4">
      <c r="A2750" s="7"/>
      <c r="B2750" s="7"/>
      <c r="C2750" s="7"/>
      <c r="P2750" s="2"/>
      <c r="AQ2750" s="228"/>
    </row>
    <row r="2751" spans="1:43" s="1" customFormat="1" ht="15" customHeight="1" x14ac:dyDescent="0.4">
      <c r="A2751" s="7"/>
      <c r="B2751" s="7"/>
      <c r="C2751" s="7"/>
      <c r="P2751" s="2"/>
      <c r="AQ2751" s="228"/>
    </row>
    <row r="2752" spans="1:43" s="1" customFormat="1" ht="15" customHeight="1" x14ac:dyDescent="0.4">
      <c r="A2752" s="7"/>
      <c r="B2752" s="7"/>
      <c r="C2752" s="7"/>
      <c r="P2752" s="2"/>
      <c r="AQ2752" s="228"/>
    </row>
    <row r="2753" spans="1:43" s="1" customFormat="1" ht="15" customHeight="1" x14ac:dyDescent="0.4">
      <c r="A2753" s="7"/>
      <c r="B2753" s="7"/>
      <c r="C2753" s="7"/>
      <c r="P2753" s="2"/>
      <c r="AQ2753" s="228"/>
    </row>
    <row r="2754" spans="1:43" s="1" customFormat="1" ht="15" customHeight="1" x14ac:dyDescent="0.4">
      <c r="A2754" s="7"/>
      <c r="B2754" s="7"/>
      <c r="C2754" s="7"/>
      <c r="P2754" s="2"/>
      <c r="AQ2754" s="228"/>
    </row>
    <row r="2755" spans="1:43" s="1" customFormat="1" ht="15" customHeight="1" x14ac:dyDescent="0.4">
      <c r="A2755" s="7"/>
      <c r="B2755" s="7"/>
      <c r="C2755" s="7"/>
      <c r="P2755" s="2"/>
      <c r="AQ2755" s="228"/>
    </row>
    <row r="2756" spans="1:43" s="1" customFormat="1" ht="15" customHeight="1" x14ac:dyDescent="0.4">
      <c r="A2756" s="7"/>
      <c r="B2756" s="7"/>
      <c r="C2756" s="7"/>
      <c r="P2756" s="2"/>
      <c r="AQ2756" s="228"/>
    </row>
    <row r="2757" spans="1:43" s="1" customFormat="1" ht="15" customHeight="1" x14ac:dyDescent="0.4">
      <c r="A2757" s="7"/>
      <c r="B2757" s="7"/>
      <c r="C2757" s="7"/>
      <c r="P2757" s="2"/>
      <c r="AQ2757" s="228"/>
    </row>
    <row r="2758" spans="1:43" s="1" customFormat="1" ht="15" customHeight="1" x14ac:dyDescent="0.4">
      <c r="A2758" s="7"/>
      <c r="B2758" s="7"/>
      <c r="C2758" s="7"/>
      <c r="P2758" s="2"/>
      <c r="AQ2758" s="228"/>
    </row>
    <row r="2759" spans="1:43" s="1" customFormat="1" ht="15" customHeight="1" x14ac:dyDescent="0.4">
      <c r="A2759" s="7"/>
      <c r="B2759" s="7"/>
      <c r="C2759" s="7"/>
      <c r="P2759" s="2"/>
      <c r="AQ2759" s="228"/>
    </row>
    <row r="2760" spans="1:43" s="1" customFormat="1" ht="15" customHeight="1" x14ac:dyDescent="0.4">
      <c r="A2760" s="7"/>
      <c r="B2760" s="7"/>
      <c r="C2760" s="7"/>
      <c r="P2760" s="2"/>
      <c r="AQ2760" s="228"/>
    </row>
    <row r="2761" spans="1:43" s="1" customFormat="1" ht="15" customHeight="1" x14ac:dyDescent="0.4">
      <c r="A2761" s="7"/>
      <c r="B2761" s="7"/>
      <c r="C2761" s="7"/>
      <c r="P2761" s="2"/>
      <c r="AQ2761" s="228"/>
    </row>
    <row r="2762" spans="1:43" s="1" customFormat="1" ht="15" customHeight="1" x14ac:dyDescent="0.4">
      <c r="A2762" s="7"/>
      <c r="B2762" s="7"/>
      <c r="C2762" s="7"/>
      <c r="P2762" s="2"/>
      <c r="AQ2762" s="228"/>
    </row>
    <row r="2763" spans="1:43" s="1" customFormat="1" ht="15" customHeight="1" x14ac:dyDescent="0.4">
      <c r="A2763" s="7"/>
      <c r="B2763" s="7"/>
      <c r="C2763" s="7"/>
      <c r="P2763" s="2"/>
      <c r="AQ2763" s="228"/>
    </row>
    <row r="2764" spans="1:43" s="1" customFormat="1" ht="15" customHeight="1" x14ac:dyDescent="0.4">
      <c r="A2764" s="7"/>
      <c r="B2764" s="7"/>
      <c r="C2764" s="7"/>
      <c r="P2764" s="2"/>
      <c r="AQ2764" s="228"/>
    </row>
    <row r="2765" spans="1:43" s="1" customFormat="1" ht="15" customHeight="1" x14ac:dyDescent="0.4">
      <c r="A2765" s="7"/>
      <c r="B2765" s="7"/>
      <c r="C2765" s="7"/>
      <c r="P2765" s="2"/>
      <c r="AQ2765" s="228"/>
    </row>
    <row r="2766" spans="1:43" s="1" customFormat="1" ht="15" customHeight="1" x14ac:dyDescent="0.4">
      <c r="A2766" s="7"/>
      <c r="B2766" s="7"/>
      <c r="C2766" s="7"/>
      <c r="P2766" s="2"/>
      <c r="AQ2766" s="228"/>
    </row>
    <row r="2767" spans="1:43" s="1" customFormat="1" ht="15" customHeight="1" x14ac:dyDescent="0.4">
      <c r="A2767" s="7"/>
      <c r="B2767" s="7"/>
      <c r="C2767" s="7"/>
      <c r="P2767" s="2"/>
      <c r="AQ2767" s="228"/>
    </row>
    <row r="2768" spans="1:43" s="1" customFormat="1" ht="15" customHeight="1" x14ac:dyDescent="0.4">
      <c r="A2768" s="7"/>
      <c r="B2768" s="7"/>
      <c r="C2768" s="7"/>
      <c r="P2768" s="2"/>
      <c r="AQ2768" s="228"/>
    </row>
    <row r="2769" spans="1:43" s="1" customFormat="1" ht="15" customHeight="1" x14ac:dyDescent="0.4">
      <c r="A2769" s="7"/>
      <c r="B2769" s="7"/>
      <c r="C2769" s="7"/>
      <c r="P2769" s="2"/>
      <c r="AQ2769" s="228"/>
    </row>
    <row r="2770" spans="1:43" s="1" customFormat="1" ht="15" customHeight="1" x14ac:dyDescent="0.4">
      <c r="A2770" s="7"/>
      <c r="B2770" s="7"/>
      <c r="C2770" s="7"/>
      <c r="P2770" s="2"/>
      <c r="AQ2770" s="228"/>
    </row>
    <row r="2771" spans="1:43" s="1" customFormat="1" ht="15" customHeight="1" x14ac:dyDescent="0.4">
      <c r="A2771" s="7"/>
      <c r="B2771" s="7"/>
      <c r="C2771" s="7"/>
      <c r="P2771" s="2"/>
      <c r="AQ2771" s="228"/>
    </row>
    <row r="2772" spans="1:43" s="1" customFormat="1" ht="15" customHeight="1" x14ac:dyDescent="0.4">
      <c r="A2772" s="7"/>
      <c r="B2772" s="7"/>
      <c r="C2772" s="7"/>
      <c r="P2772" s="2"/>
      <c r="AQ2772" s="228"/>
    </row>
    <row r="2773" spans="1:43" s="1" customFormat="1" ht="15" customHeight="1" x14ac:dyDescent="0.4">
      <c r="A2773" s="7"/>
      <c r="B2773" s="7"/>
      <c r="C2773" s="7"/>
      <c r="P2773" s="2"/>
      <c r="AQ2773" s="228"/>
    </row>
    <row r="2774" spans="1:43" s="1" customFormat="1" ht="15" customHeight="1" x14ac:dyDescent="0.4">
      <c r="A2774" s="7"/>
      <c r="B2774" s="7"/>
      <c r="C2774" s="7"/>
      <c r="P2774" s="2"/>
      <c r="AQ2774" s="228"/>
    </row>
    <row r="2775" spans="1:43" s="1" customFormat="1" ht="15" customHeight="1" x14ac:dyDescent="0.4">
      <c r="A2775" s="7"/>
      <c r="B2775" s="7"/>
      <c r="C2775" s="7"/>
      <c r="P2775" s="2"/>
      <c r="AQ2775" s="228"/>
    </row>
    <row r="2776" spans="1:43" s="1" customFormat="1" ht="15" customHeight="1" x14ac:dyDescent="0.4">
      <c r="A2776" s="7"/>
      <c r="B2776" s="7"/>
      <c r="C2776" s="7"/>
      <c r="P2776" s="2"/>
      <c r="AQ2776" s="228"/>
    </row>
    <row r="2777" spans="1:43" s="1" customFormat="1" ht="15" customHeight="1" x14ac:dyDescent="0.4">
      <c r="A2777" s="7"/>
      <c r="B2777" s="7"/>
      <c r="C2777" s="7"/>
      <c r="P2777" s="2"/>
      <c r="AQ2777" s="228"/>
    </row>
    <row r="2778" spans="1:43" s="1" customFormat="1" ht="15" customHeight="1" x14ac:dyDescent="0.4">
      <c r="A2778" s="7"/>
      <c r="B2778" s="7"/>
      <c r="C2778" s="7"/>
      <c r="P2778" s="2"/>
      <c r="AQ2778" s="228"/>
    </row>
    <row r="2779" spans="1:43" s="1" customFormat="1" ht="15" customHeight="1" x14ac:dyDescent="0.4">
      <c r="A2779" s="7"/>
      <c r="B2779" s="7"/>
      <c r="C2779" s="7"/>
      <c r="P2779" s="2"/>
      <c r="AQ2779" s="228"/>
    </row>
    <row r="2780" spans="1:43" s="1" customFormat="1" ht="15" customHeight="1" x14ac:dyDescent="0.4">
      <c r="A2780" s="7"/>
      <c r="B2780" s="7"/>
      <c r="C2780" s="7"/>
      <c r="P2780" s="2"/>
      <c r="AQ2780" s="228"/>
    </row>
    <row r="2781" spans="1:43" s="1" customFormat="1" ht="15" customHeight="1" x14ac:dyDescent="0.4">
      <c r="A2781" s="7"/>
      <c r="B2781" s="7"/>
      <c r="C2781" s="7"/>
      <c r="P2781" s="2"/>
      <c r="AQ2781" s="228"/>
    </row>
    <row r="2782" spans="1:43" s="1" customFormat="1" ht="15" customHeight="1" x14ac:dyDescent="0.4">
      <c r="A2782" s="7"/>
      <c r="B2782" s="7"/>
      <c r="C2782" s="7"/>
      <c r="P2782" s="2"/>
      <c r="AQ2782" s="228"/>
    </row>
    <row r="2783" spans="1:43" s="1" customFormat="1" ht="15" customHeight="1" x14ac:dyDescent="0.4">
      <c r="A2783" s="7"/>
      <c r="B2783" s="7"/>
      <c r="C2783" s="7"/>
      <c r="P2783" s="2"/>
      <c r="AQ2783" s="228"/>
    </row>
    <row r="2784" spans="1:43" s="1" customFormat="1" ht="15" customHeight="1" x14ac:dyDescent="0.4">
      <c r="A2784" s="7"/>
      <c r="B2784" s="7"/>
      <c r="C2784" s="7"/>
      <c r="P2784" s="2"/>
      <c r="AQ2784" s="228"/>
    </row>
    <row r="2785" spans="1:43" s="1" customFormat="1" ht="15" customHeight="1" x14ac:dyDescent="0.4">
      <c r="A2785" s="7"/>
      <c r="B2785" s="7"/>
      <c r="C2785" s="7"/>
      <c r="P2785" s="2"/>
      <c r="AQ2785" s="228"/>
    </row>
    <row r="2786" spans="1:43" s="1" customFormat="1" ht="15" customHeight="1" x14ac:dyDescent="0.4">
      <c r="A2786" s="7"/>
      <c r="B2786" s="7"/>
      <c r="C2786" s="7"/>
      <c r="P2786" s="2"/>
      <c r="AQ2786" s="228"/>
    </row>
    <row r="2787" spans="1:43" s="1" customFormat="1" ht="15" customHeight="1" x14ac:dyDescent="0.4">
      <c r="A2787" s="7"/>
      <c r="B2787" s="7"/>
      <c r="C2787" s="7"/>
      <c r="P2787" s="2"/>
      <c r="AQ2787" s="228"/>
    </row>
    <row r="2788" spans="1:43" s="1" customFormat="1" ht="15" customHeight="1" x14ac:dyDescent="0.4">
      <c r="A2788" s="7"/>
      <c r="B2788" s="7"/>
      <c r="C2788" s="7"/>
      <c r="P2788" s="2"/>
      <c r="AQ2788" s="228"/>
    </row>
    <row r="2789" spans="1:43" s="1" customFormat="1" ht="15" customHeight="1" x14ac:dyDescent="0.4">
      <c r="A2789" s="7"/>
      <c r="B2789" s="7"/>
      <c r="C2789" s="7"/>
      <c r="P2789" s="2"/>
      <c r="AQ2789" s="228"/>
    </row>
    <row r="2790" spans="1:43" s="1" customFormat="1" ht="15" customHeight="1" x14ac:dyDescent="0.4">
      <c r="A2790" s="7"/>
      <c r="B2790" s="7"/>
      <c r="C2790" s="7"/>
      <c r="P2790" s="2"/>
      <c r="AQ2790" s="228"/>
    </row>
    <row r="2791" spans="1:43" s="1" customFormat="1" ht="15" customHeight="1" x14ac:dyDescent="0.4">
      <c r="A2791" s="7"/>
      <c r="B2791" s="7"/>
      <c r="C2791" s="7"/>
      <c r="P2791" s="2"/>
      <c r="AQ2791" s="228"/>
    </row>
    <row r="2792" spans="1:43" s="1" customFormat="1" ht="15" customHeight="1" x14ac:dyDescent="0.4">
      <c r="A2792" s="7"/>
      <c r="B2792" s="7"/>
      <c r="C2792" s="7"/>
      <c r="P2792" s="2"/>
      <c r="AQ2792" s="228"/>
    </row>
    <row r="2793" spans="1:43" s="1" customFormat="1" ht="15" customHeight="1" x14ac:dyDescent="0.4">
      <c r="A2793" s="7"/>
      <c r="B2793" s="7"/>
      <c r="C2793" s="7"/>
      <c r="P2793" s="2"/>
      <c r="AQ2793" s="228"/>
    </row>
    <row r="2794" spans="1:43" s="1" customFormat="1" ht="15" customHeight="1" x14ac:dyDescent="0.4">
      <c r="A2794" s="7"/>
      <c r="B2794" s="7"/>
      <c r="C2794" s="7"/>
      <c r="P2794" s="2"/>
      <c r="AQ2794" s="228"/>
    </row>
    <row r="2795" spans="1:43" s="1" customFormat="1" ht="15" customHeight="1" x14ac:dyDescent="0.4">
      <c r="A2795" s="7"/>
      <c r="B2795" s="7"/>
      <c r="C2795" s="7"/>
      <c r="P2795" s="2"/>
      <c r="AQ2795" s="228"/>
    </row>
    <row r="2796" spans="1:43" s="1" customFormat="1" ht="15" customHeight="1" x14ac:dyDescent="0.4">
      <c r="A2796" s="7"/>
      <c r="B2796" s="7"/>
      <c r="C2796" s="7"/>
      <c r="P2796" s="2"/>
      <c r="AQ2796" s="228"/>
    </row>
    <row r="2797" spans="1:43" s="1" customFormat="1" ht="15" customHeight="1" x14ac:dyDescent="0.4">
      <c r="A2797" s="7"/>
      <c r="B2797" s="7"/>
      <c r="C2797" s="7"/>
      <c r="P2797" s="2"/>
      <c r="AQ2797" s="228"/>
    </row>
    <row r="2798" spans="1:43" s="1" customFormat="1" ht="15" customHeight="1" x14ac:dyDescent="0.4">
      <c r="A2798" s="7"/>
      <c r="B2798" s="7"/>
      <c r="C2798" s="7"/>
      <c r="P2798" s="2"/>
      <c r="AQ2798" s="228"/>
    </row>
    <row r="2799" spans="1:43" s="1" customFormat="1" ht="15" customHeight="1" x14ac:dyDescent="0.4">
      <c r="A2799" s="7"/>
      <c r="B2799" s="7"/>
      <c r="C2799" s="7"/>
      <c r="P2799" s="2"/>
      <c r="AQ2799" s="228"/>
    </row>
    <row r="2800" spans="1:43" s="1" customFormat="1" ht="15" customHeight="1" x14ac:dyDescent="0.4">
      <c r="A2800" s="7"/>
      <c r="B2800" s="7"/>
      <c r="C2800" s="7"/>
      <c r="P2800" s="2"/>
      <c r="AQ2800" s="228"/>
    </row>
    <row r="2801" spans="1:43" s="1" customFormat="1" ht="15" customHeight="1" x14ac:dyDescent="0.4">
      <c r="A2801" s="7"/>
      <c r="B2801" s="7"/>
      <c r="C2801" s="7"/>
      <c r="P2801" s="2"/>
      <c r="AQ2801" s="228"/>
    </row>
    <row r="2802" spans="1:43" s="1" customFormat="1" ht="15" customHeight="1" x14ac:dyDescent="0.4">
      <c r="A2802" s="7"/>
      <c r="B2802" s="7"/>
      <c r="C2802" s="7"/>
      <c r="P2802" s="2"/>
      <c r="AQ2802" s="228"/>
    </row>
    <row r="2803" spans="1:43" s="1" customFormat="1" ht="15" customHeight="1" x14ac:dyDescent="0.4">
      <c r="A2803" s="7"/>
      <c r="B2803" s="7"/>
      <c r="C2803" s="7"/>
      <c r="P2803" s="2"/>
      <c r="AQ2803" s="228"/>
    </row>
    <row r="2804" spans="1:43" s="1" customFormat="1" ht="15" customHeight="1" x14ac:dyDescent="0.4">
      <c r="A2804" s="7"/>
      <c r="B2804" s="7"/>
      <c r="C2804" s="7"/>
      <c r="P2804" s="2"/>
      <c r="AQ2804" s="228"/>
    </row>
    <row r="2805" spans="1:43" s="1" customFormat="1" ht="15" customHeight="1" x14ac:dyDescent="0.4">
      <c r="A2805" s="7"/>
      <c r="B2805" s="7"/>
      <c r="C2805" s="7"/>
      <c r="P2805" s="2"/>
      <c r="AQ2805" s="228"/>
    </row>
    <row r="2806" spans="1:43" s="1" customFormat="1" ht="15" customHeight="1" x14ac:dyDescent="0.4">
      <c r="A2806" s="7"/>
      <c r="B2806" s="7"/>
      <c r="C2806" s="7"/>
      <c r="P2806" s="2"/>
      <c r="AQ2806" s="228"/>
    </row>
    <row r="2807" spans="1:43" s="1" customFormat="1" ht="15" customHeight="1" x14ac:dyDescent="0.4">
      <c r="A2807" s="7"/>
      <c r="B2807" s="7"/>
      <c r="C2807" s="7"/>
      <c r="P2807" s="2"/>
      <c r="AQ2807" s="228"/>
    </row>
    <row r="2808" spans="1:43" s="1" customFormat="1" ht="15" customHeight="1" x14ac:dyDescent="0.4">
      <c r="A2808" s="7"/>
      <c r="B2808" s="7"/>
      <c r="C2808" s="7"/>
      <c r="P2808" s="2"/>
      <c r="AQ2808" s="228"/>
    </row>
    <row r="2809" spans="1:43" s="1" customFormat="1" ht="15" customHeight="1" x14ac:dyDescent="0.4">
      <c r="A2809" s="7"/>
      <c r="B2809" s="7"/>
      <c r="C2809" s="7"/>
      <c r="P2809" s="2"/>
      <c r="AQ2809" s="228"/>
    </row>
    <row r="2810" spans="1:43" s="1" customFormat="1" ht="15" customHeight="1" x14ac:dyDescent="0.4">
      <c r="A2810" s="7"/>
      <c r="B2810" s="7"/>
      <c r="C2810" s="7"/>
      <c r="P2810" s="2"/>
      <c r="AQ2810" s="228"/>
    </row>
    <row r="2811" spans="1:43" s="1" customFormat="1" ht="15" customHeight="1" x14ac:dyDescent="0.4">
      <c r="A2811" s="7"/>
      <c r="B2811" s="7"/>
      <c r="C2811" s="7"/>
      <c r="P2811" s="2"/>
      <c r="AQ2811" s="228"/>
    </row>
    <row r="2812" spans="1:43" s="1" customFormat="1" ht="15" customHeight="1" x14ac:dyDescent="0.4">
      <c r="A2812" s="7"/>
      <c r="B2812" s="7"/>
      <c r="C2812" s="7"/>
      <c r="P2812" s="2"/>
      <c r="AQ2812" s="228"/>
    </row>
    <row r="2813" spans="1:43" s="1" customFormat="1" ht="15" customHeight="1" x14ac:dyDescent="0.4">
      <c r="A2813" s="7"/>
      <c r="B2813" s="7"/>
      <c r="C2813" s="7"/>
      <c r="P2813" s="2"/>
      <c r="AQ2813" s="228"/>
    </row>
    <row r="2814" spans="1:43" s="1" customFormat="1" ht="15" customHeight="1" x14ac:dyDescent="0.4">
      <c r="A2814" s="7"/>
      <c r="B2814" s="7"/>
      <c r="C2814" s="7"/>
      <c r="P2814" s="2"/>
      <c r="AQ2814" s="228"/>
    </row>
    <row r="2815" spans="1:43" s="1" customFormat="1" ht="15" customHeight="1" x14ac:dyDescent="0.4">
      <c r="A2815" s="7"/>
      <c r="B2815" s="7"/>
      <c r="C2815" s="7"/>
      <c r="P2815" s="2"/>
      <c r="AQ2815" s="228"/>
    </row>
    <row r="2816" spans="1:43" s="1" customFormat="1" ht="15" customHeight="1" x14ac:dyDescent="0.4">
      <c r="A2816" s="7"/>
      <c r="B2816" s="7"/>
      <c r="C2816" s="7"/>
      <c r="P2816" s="2"/>
      <c r="AQ2816" s="228"/>
    </row>
    <row r="2817" spans="1:43" s="1" customFormat="1" ht="15" customHeight="1" x14ac:dyDescent="0.4">
      <c r="A2817" s="7"/>
      <c r="B2817" s="7"/>
      <c r="C2817" s="7"/>
      <c r="P2817" s="2"/>
      <c r="AQ2817" s="228"/>
    </row>
    <row r="2818" spans="1:43" s="1" customFormat="1" ht="15" customHeight="1" x14ac:dyDescent="0.4">
      <c r="A2818" s="7"/>
      <c r="B2818" s="7"/>
      <c r="C2818" s="7"/>
      <c r="P2818" s="2"/>
      <c r="AQ2818" s="228"/>
    </row>
    <row r="2819" spans="1:43" s="1" customFormat="1" ht="15" customHeight="1" x14ac:dyDescent="0.4">
      <c r="A2819" s="7"/>
      <c r="B2819" s="7"/>
      <c r="C2819" s="7"/>
      <c r="P2819" s="2"/>
      <c r="AQ2819" s="228"/>
    </row>
    <row r="2820" spans="1:43" s="1" customFormat="1" ht="15" customHeight="1" x14ac:dyDescent="0.4">
      <c r="A2820" s="7"/>
      <c r="B2820" s="7"/>
      <c r="C2820" s="7"/>
      <c r="P2820" s="2"/>
      <c r="AQ2820" s="228"/>
    </row>
    <row r="2821" spans="1:43" s="1" customFormat="1" ht="15" customHeight="1" x14ac:dyDescent="0.4">
      <c r="A2821" s="7"/>
      <c r="B2821" s="7"/>
      <c r="C2821" s="7"/>
      <c r="P2821" s="2"/>
      <c r="AQ2821" s="228"/>
    </row>
    <row r="2822" spans="1:43" s="1" customFormat="1" ht="15" customHeight="1" x14ac:dyDescent="0.4">
      <c r="A2822" s="7"/>
      <c r="B2822" s="7"/>
      <c r="C2822" s="7"/>
      <c r="P2822" s="2"/>
      <c r="AQ2822" s="228"/>
    </row>
    <row r="2823" spans="1:43" s="1" customFormat="1" ht="15" customHeight="1" x14ac:dyDescent="0.4">
      <c r="A2823" s="7"/>
      <c r="B2823" s="7"/>
      <c r="C2823" s="7"/>
      <c r="P2823" s="2"/>
      <c r="AQ2823" s="228"/>
    </row>
    <row r="2824" spans="1:43" s="1" customFormat="1" ht="15" customHeight="1" x14ac:dyDescent="0.4">
      <c r="A2824" s="7"/>
      <c r="B2824" s="7"/>
      <c r="C2824" s="7"/>
      <c r="P2824" s="2"/>
      <c r="AQ2824" s="228"/>
    </row>
    <row r="2825" spans="1:43" s="1" customFormat="1" ht="15" customHeight="1" x14ac:dyDescent="0.4">
      <c r="A2825" s="7"/>
      <c r="B2825" s="7"/>
      <c r="C2825" s="7"/>
      <c r="P2825" s="2"/>
      <c r="AQ2825" s="228"/>
    </row>
    <row r="2826" spans="1:43" s="1" customFormat="1" ht="15" customHeight="1" x14ac:dyDescent="0.4">
      <c r="A2826" s="7"/>
      <c r="B2826" s="7"/>
      <c r="C2826" s="7"/>
      <c r="P2826" s="2"/>
      <c r="AQ2826" s="228"/>
    </row>
    <row r="2827" spans="1:43" s="1" customFormat="1" ht="15" customHeight="1" x14ac:dyDescent="0.4">
      <c r="A2827" s="7"/>
      <c r="B2827" s="7"/>
      <c r="C2827" s="7"/>
      <c r="P2827" s="2"/>
      <c r="AQ2827" s="228"/>
    </row>
    <row r="2828" spans="1:43" s="1" customFormat="1" ht="15" customHeight="1" x14ac:dyDescent="0.4">
      <c r="A2828" s="7"/>
      <c r="B2828" s="7"/>
      <c r="C2828" s="7"/>
      <c r="P2828" s="2"/>
      <c r="AQ2828" s="228"/>
    </row>
    <row r="2829" spans="1:43" s="1" customFormat="1" ht="15" customHeight="1" x14ac:dyDescent="0.4">
      <c r="A2829" s="7"/>
      <c r="B2829" s="7"/>
      <c r="C2829" s="7"/>
      <c r="P2829" s="2"/>
      <c r="AQ2829" s="228"/>
    </row>
    <row r="2830" spans="1:43" s="1" customFormat="1" ht="15" customHeight="1" x14ac:dyDescent="0.4">
      <c r="A2830" s="7"/>
      <c r="B2830" s="7"/>
      <c r="C2830" s="7"/>
      <c r="P2830" s="2"/>
      <c r="AQ2830" s="228"/>
    </row>
    <row r="2831" spans="1:43" s="1" customFormat="1" ht="15" customHeight="1" x14ac:dyDescent="0.4">
      <c r="A2831" s="7"/>
      <c r="B2831" s="7"/>
      <c r="C2831" s="7"/>
      <c r="P2831" s="2"/>
      <c r="AQ2831" s="228"/>
    </row>
    <row r="2832" spans="1:43" s="1" customFormat="1" ht="15" customHeight="1" x14ac:dyDescent="0.4">
      <c r="A2832" s="7"/>
      <c r="B2832" s="7"/>
      <c r="C2832" s="7"/>
      <c r="P2832" s="2"/>
      <c r="AQ2832" s="228"/>
    </row>
    <row r="2833" spans="1:43" s="1" customFormat="1" ht="15" customHeight="1" x14ac:dyDescent="0.4">
      <c r="A2833" s="7"/>
      <c r="B2833" s="7"/>
      <c r="C2833" s="7"/>
      <c r="P2833" s="2"/>
      <c r="AQ2833" s="228"/>
    </row>
    <row r="2834" spans="1:43" s="1" customFormat="1" ht="15" customHeight="1" x14ac:dyDescent="0.4">
      <c r="A2834" s="7"/>
      <c r="B2834" s="7"/>
      <c r="C2834" s="7"/>
      <c r="P2834" s="2"/>
      <c r="AQ2834" s="228"/>
    </row>
    <row r="2835" spans="1:43" s="1" customFormat="1" ht="15" customHeight="1" x14ac:dyDescent="0.4">
      <c r="A2835" s="7"/>
      <c r="B2835" s="7"/>
      <c r="C2835" s="7"/>
      <c r="P2835" s="2"/>
      <c r="AQ2835" s="228"/>
    </row>
    <row r="2836" spans="1:43" s="1" customFormat="1" ht="15" customHeight="1" x14ac:dyDescent="0.4">
      <c r="A2836" s="7"/>
      <c r="B2836" s="7"/>
      <c r="C2836" s="7"/>
      <c r="P2836" s="2"/>
      <c r="AQ2836" s="228"/>
    </row>
    <row r="2837" spans="1:43" s="1" customFormat="1" ht="15" customHeight="1" x14ac:dyDescent="0.4">
      <c r="A2837" s="7"/>
      <c r="B2837" s="7"/>
      <c r="C2837" s="7"/>
      <c r="P2837" s="2"/>
      <c r="AQ2837" s="228"/>
    </row>
    <row r="2838" spans="1:43" s="1" customFormat="1" ht="15" customHeight="1" x14ac:dyDescent="0.4">
      <c r="A2838" s="7"/>
      <c r="B2838" s="7"/>
      <c r="C2838" s="7"/>
      <c r="P2838" s="2"/>
      <c r="AQ2838" s="228"/>
    </row>
    <row r="2839" spans="1:43" s="1" customFormat="1" ht="15" customHeight="1" x14ac:dyDescent="0.4">
      <c r="A2839" s="7"/>
      <c r="B2839" s="7"/>
      <c r="C2839" s="7"/>
      <c r="P2839" s="2"/>
      <c r="AQ2839" s="228"/>
    </row>
    <row r="2840" spans="1:43" s="1" customFormat="1" ht="15" customHeight="1" x14ac:dyDescent="0.4">
      <c r="A2840" s="7"/>
      <c r="B2840" s="7"/>
      <c r="C2840" s="7"/>
      <c r="P2840" s="2"/>
      <c r="AQ2840" s="228"/>
    </row>
    <row r="2841" spans="1:43" s="1" customFormat="1" ht="15" customHeight="1" x14ac:dyDescent="0.4">
      <c r="A2841" s="7"/>
      <c r="B2841" s="7"/>
      <c r="C2841" s="7"/>
      <c r="P2841" s="2"/>
      <c r="AQ2841" s="228"/>
    </row>
    <row r="2842" spans="1:43" s="1" customFormat="1" ht="15" customHeight="1" x14ac:dyDescent="0.4">
      <c r="A2842" s="7"/>
      <c r="B2842" s="7"/>
      <c r="C2842" s="7"/>
      <c r="P2842" s="2"/>
      <c r="AQ2842" s="228"/>
    </row>
    <row r="2843" spans="1:43" s="1" customFormat="1" ht="15" customHeight="1" x14ac:dyDescent="0.4">
      <c r="A2843" s="7"/>
      <c r="B2843" s="7"/>
      <c r="C2843" s="7"/>
      <c r="P2843" s="2"/>
      <c r="AQ2843" s="228"/>
    </row>
    <row r="2844" spans="1:43" s="1" customFormat="1" ht="15" customHeight="1" x14ac:dyDescent="0.4">
      <c r="A2844" s="7"/>
      <c r="B2844" s="7"/>
      <c r="C2844" s="7"/>
      <c r="P2844" s="2"/>
      <c r="AQ2844" s="228"/>
    </row>
    <row r="2845" spans="1:43" s="1" customFormat="1" ht="15" customHeight="1" x14ac:dyDescent="0.4">
      <c r="A2845" s="7"/>
      <c r="B2845" s="7"/>
      <c r="C2845" s="7"/>
      <c r="P2845" s="2"/>
      <c r="AQ2845" s="228"/>
    </row>
    <row r="2846" spans="1:43" s="1" customFormat="1" ht="15" customHeight="1" x14ac:dyDescent="0.4">
      <c r="A2846" s="7"/>
      <c r="B2846" s="7"/>
      <c r="C2846" s="7"/>
      <c r="P2846" s="2"/>
      <c r="AQ2846" s="228"/>
    </row>
    <row r="2847" spans="1:43" s="1" customFormat="1" ht="15" customHeight="1" x14ac:dyDescent="0.4">
      <c r="A2847" s="7"/>
      <c r="B2847" s="7"/>
      <c r="C2847" s="7"/>
      <c r="P2847" s="2"/>
      <c r="AQ2847" s="228"/>
    </row>
    <row r="2848" spans="1:43" s="1" customFormat="1" ht="15" customHeight="1" x14ac:dyDescent="0.4">
      <c r="A2848" s="7"/>
      <c r="B2848" s="7"/>
      <c r="C2848" s="7"/>
      <c r="P2848" s="2"/>
      <c r="AQ2848" s="228"/>
    </row>
    <row r="2849" spans="1:43" s="1" customFormat="1" ht="15" customHeight="1" x14ac:dyDescent="0.4">
      <c r="A2849" s="7"/>
      <c r="B2849" s="7"/>
      <c r="C2849" s="7"/>
      <c r="P2849" s="2"/>
      <c r="AQ2849" s="228"/>
    </row>
    <row r="2850" spans="1:43" s="1" customFormat="1" ht="15" customHeight="1" x14ac:dyDescent="0.4">
      <c r="A2850" s="7"/>
      <c r="B2850" s="7"/>
      <c r="C2850" s="7"/>
      <c r="P2850" s="2"/>
      <c r="AQ2850" s="228"/>
    </row>
    <row r="2851" spans="1:43" s="1" customFormat="1" ht="15" customHeight="1" x14ac:dyDescent="0.4">
      <c r="A2851" s="7"/>
      <c r="B2851" s="7"/>
      <c r="C2851" s="7"/>
      <c r="P2851" s="2"/>
      <c r="AQ2851" s="228"/>
    </row>
    <row r="2852" spans="1:43" s="1" customFormat="1" ht="15" customHeight="1" x14ac:dyDescent="0.4">
      <c r="A2852" s="7"/>
      <c r="B2852" s="7"/>
      <c r="C2852" s="7"/>
      <c r="P2852" s="2"/>
      <c r="AQ2852" s="228"/>
    </row>
    <row r="2853" spans="1:43" s="1" customFormat="1" ht="15" customHeight="1" x14ac:dyDescent="0.4">
      <c r="A2853" s="7"/>
      <c r="B2853" s="7"/>
      <c r="C2853" s="7"/>
      <c r="P2853" s="2"/>
      <c r="AQ2853" s="228"/>
    </row>
    <row r="2854" spans="1:43" s="1" customFormat="1" ht="15" customHeight="1" x14ac:dyDescent="0.4">
      <c r="A2854" s="7"/>
      <c r="B2854" s="7"/>
      <c r="C2854" s="7"/>
      <c r="P2854" s="2"/>
      <c r="AQ2854" s="228"/>
    </row>
    <row r="2855" spans="1:43" s="1" customFormat="1" ht="15" customHeight="1" x14ac:dyDescent="0.4">
      <c r="A2855" s="7"/>
      <c r="B2855" s="7"/>
      <c r="C2855" s="7"/>
      <c r="P2855" s="2"/>
      <c r="AQ2855" s="228"/>
    </row>
    <row r="2856" spans="1:43" s="1" customFormat="1" ht="15" customHeight="1" x14ac:dyDescent="0.4">
      <c r="A2856" s="7"/>
      <c r="B2856" s="7"/>
      <c r="C2856" s="7"/>
      <c r="P2856" s="2"/>
      <c r="AQ2856" s="228"/>
    </row>
    <row r="2857" spans="1:43" s="1" customFormat="1" ht="15" customHeight="1" x14ac:dyDescent="0.4">
      <c r="A2857" s="7"/>
      <c r="B2857" s="7"/>
      <c r="C2857" s="7"/>
      <c r="P2857" s="2"/>
      <c r="AQ2857" s="228"/>
    </row>
    <row r="2858" spans="1:43" s="1" customFormat="1" ht="15" customHeight="1" x14ac:dyDescent="0.4">
      <c r="A2858" s="7"/>
      <c r="B2858" s="7"/>
      <c r="C2858" s="7"/>
      <c r="P2858" s="2"/>
      <c r="AQ2858" s="228"/>
    </row>
    <row r="2859" spans="1:43" s="1" customFormat="1" ht="15" customHeight="1" x14ac:dyDescent="0.4">
      <c r="A2859" s="7"/>
      <c r="B2859" s="7"/>
      <c r="C2859" s="7"/>
      <c r="P2859" s="2"/>
      <c r="AQ2859" s="228"/>
    </row>
    <row r="2860" spans="1:43" s="1" customFormat="1" ht="15" customHeight="1" x14ac:dyDescent="0.4">
      <c r="A2860" s="7"/>
      <c r="B2860" s="7"/>
      <c r="C2860" s="7"/>
      <c r="P2860" s="2"/>
      <c r="AQ2860" s="228"/>
    </row>
    <row r="2861" spans="1:43" s="1" customFormat="1" ht="15" customHeight="1" x14ac:dyDescent="0.4">
      <c r="A2861" s="7"/>
      <c r="B2861" s="7"/>
      <c r="C2861" s="7"/>
      <c r="P2861" s="2"/>
      <c r="AQ2861" s="228"/>
    </row>
    <row r="2862" spans="1:43" s="1" customFormat="1" ht="15" customHeight="1" x14ac:dyDescent="0.4">
      <c r="A2862" s="7"/>
      <c r="B2862" s="7"/>
      <c r="C2862" s="7"/>
      <c r="P2862" s="2"/>
      <c r="AQ2862" s="228"/>
    </row>
    <row r="2863" spans="1:43" s="1" customFormat="1" ht="15" customHeight="1" x14ac:dyDescent="0.4">
      <c r="A2863" s="7"/>
      <c r="B2863" s="7"/>
      <c r="C2863" s="7"/>
      <c r="P2863" s="2"/>
      <c r="AQ2863" s="228"/>
    </row>
    <row r="2864" spans="1:43" s="1" customFormat="1" ht="15" customHeight="1" x14ac:dyDescent="0.4">
      <c r="A2864" s="7"/>
      <c r="B2864" s="7"/>
      <c r="C2864" s="7"/>
      <c r="P2864" s="2"/>
      <c r="AQ2864" s="228"/>
    </row>
    <row r="2865" spans="1:43" s="1" customFormat="1" ht="15" customHeight="1" x14ac:dyDescent="0.4">
      <c r="A2865" s="7"/>
      <c r="B2865" s="7"/>
      <c r="C2865" s="7"/>
      <c r="P2865" s="2"/>
      <c r="AQ2865" s="228"/>
    </row>
    <row r="2866" spans="1:43" s="1" customFormat="1" ht="15" customHeight="1" x14ac:dyDescent="0.4">
      <c r="A2866" s="7"/>
      <c r="B2866" s="7"/>
      <c r="C2866" s="7"/>
      <c r="P2866" s="2"/>
      <c r="AQ2866" s="228"/>
    </row>
    <row r="2867" spans="1:43" s="1" customFormat="1" ht="15" customHeight="1" x14ac:dyDescent="0.4">
      <c r="A2867" s="7"/>
      <c r="B2867" s="7"/>
      <c r="C2867" s="7"/>
      <c r="P2867" s="2"/>
      <c r="AQ2867" s="228"/>
    </row>
    <row r="2868" spans="1:43" s="1" customFormat="1" ht="15" customHeight="1" x14ac:dyDescent="0.4">
      <c r="A2868" s="7"/>
      <c r="B2868" s="7"/>
      <c r="C2868" s="7"/>
      <c r="P2868" s="2"/>
      <c r="AQ2868" s="228"/>
    </row>
    <row r="2869" spans="1:43" s="1" customFormat="1" ht="15" customHeight="1" x14ac:dyDescent="0.4">
      <c r="A2869" s="7"/>
      <c r="B2869" s="7"/>
      <c r="C2869" s="7"/>
      <c r="P2869" s="2"/>
      <c r="AQ2869" s="228"/>
    </row>
    <row r="2870" spans="1:43" s="1" customFormat="1" ht="15" customHeight="1" x14ac:dyDescent="0.4">
      <c r="A2870" s="7"/>
      <c r="B2870" s="7"/>
      <c r="C2870" s="7"/>
      <c r="P2870" s="2"/>
      <c r="AQ2870" s="228"/>
    </row>
    <row r="2871" spans="1:43" s="1" customFormat="1" ht="15" customHeight="1" x14ac:dyDescent="0.4">
      <c r="A2871" s="7"/>
      <c r="B2871" s="7"/>
      <c r="C2871" s="7"/>
      <c r="P2871" s="2"/>
      <c r="AQ2871" s="228"/>
    </row>
    <row r="2872" spans="1:43" s="1" customFormat="1" ht="15" customHeight="1" x14ac:dyDescent="0.4">
      <c r="A2872" s="7"/>
      <c r="B2872" s="7"/>
      <c r="C2872" s="7"/>
      <c r="P2872" s="2"/>
      <c r="AQ2872" s="228"/>
    </row>
    <row r="2873" spans="1:43" s="1" customFormat="1" ht="15" customHeight="1" x14ac:dyDescent="0.4">
      <c r="A2873" s="7"/>
      <c r="B2873" s="7"/>
      <c r="C2873" s="7"/>
      <c r="P2873" s="2"/>
      <c r="AQ2873" s="228"/>
    </row>
    <row r="2874" spans="1:43" s="1" customFormat="1" ht="15" customHeight="1" x14ac:dyDescent="0.4">
      <c r="A2874" s="7"/>
      <c r="B2874" s="7"/>
      <c r="C2874" s="7"/>
      <c r="P2874" s="2"/>
      <c r="AQ2874" s="228"/>
    </row>
    <row r="2875" spans="1:43" s="1" customFormat="1" ht="15" customHeight="1" x14ac:dyDescent="0.4">
      <c r="A2875" s="7"/>
      <c r="B2875" s="7"/>
      <c r="C2875" s="7"/>
      <c r="P2875" s="2"/>
      <c r="AQ2875" s="228"/>
    </row>
    <row r="2876" spans="1:43" s="1" customFormat="1" ht="15" customHeight="1" x14ac:dyDescent="0.4">
      <c r="A2876" s="7"/>
      <c r="B2876" s="7"/>
      <c r="C2876" s="7"/>
      <c r="P2876" s="2"/>
      <c r="AQ2876" s="228"/>
    </row>
    <row r="2877" spans="1:43" s="1" customFormat="1" ht="15" customHeight="1" x14ac:dyDescent="0.4">
      <c r="A2877" s="7"/>
      <c r="B2877" s="7"/>
      <c r="C2877" s="7"/>
      <c r="P2877" s="2"/>
      <c r="AQ2877" s="228"/>
    </row>
    <row r="2878" spans="1:43" s="1" customFormat="1" ht="15" customHeight="1" x14ac:dyDescent="0.4">
      <c r="A2878" s="7"/>
      <c r="B2878" s="7"/>
      <c r="C2878" s="7"/>
      <c r="P2878" s="2"/>
      <c r="AQ2878" s="228"/>
    </row>
    <row r="2879" spans="1:43" s="1" customFormat="1" ht="15" customHeight="1" x14ac:dyDescent="0.4">
      <c r="A2879" s="7"/>
      <c r="B2879" s="7"/>
      <c r="C2879" s="7"/>
      <c r="P2879" s="2"/>
      <c r="AQ2879" s="228"/>
    </row>
    <row r="2880" spans="1:43" s="1" customFormat="1" ht="15" customHeight="1" x14ac:dyDescent="0.4">
      <c r="A2880" s="7"/>
      <c r="B2880" s="7"/>
      <c r="C2880" s="7"/>
      <c r="P2880" s="2"/>
      <c r="AQ2880" s="228"/>
    </row>
    <row r="2881" spans="1:43" s="1" customFormat="1" ht="15" customHeight="1" x14ac:dyDescent="0.4">
      <c r="A2881" s="7"/>
      <c r="B2881" s="7"/>
      <c r="C2881" s="7"/>
      <c r="P2881" s="2"/>
      <c r="AQ2881" s="228"/>
    </row>
    <row r="2882" spans="1:43" s="1" customFormat="1" ht="15" customHeight="1" x14ac:dyDescent="0.4">
      <c r="A2882" s="7"/>
      <c r="B2882" s="7"/>
      <c r="C2882" s="7"/>
      <c r="P2882" s="2"/>
      <c r="AQ2882" s="228"/>
    </row>
    <row r="2883" spans="1:43" s="1" customFormat="1" ht="15" customHeight="1" x14ac:dyDescent="0.4">
      <c r="A2883" s="7"/>
      <c r="B2883" s="7"/>
      <c r="C2883" s="7"/>
      <c r="P2883" s="2"/>
      <c r="AQ2883" s="228"/>
    </row>
    <row r="2884" spans="1:43" s="1" customFormat="1" ht="15" customHeight="1" x14ac:dyDescent="0.4">
      <c r="A2884" s="7"/>
      <c r="B2884" s="7"/>
      <c r="C2884" s="7"/>
      <c r="P2884" s="2"/>
      <c r="AQ2884" s="228"/>
    </row>
    <row r="2885" spans="1:43" s="1" customFormat="1" ht="15" customHeight="1" x14ac:dyDescent="0.4">
      <c r="A2885" s="7"/>
      <c r="B2885" s="7"/>
      <c r="C2885" s="7"/>
      <c r="P2885" s="2"/>
      <c r="AQ2885" s="228"/>
    </row>
    <row r="2886" spans="1:43" s="1" customFormat="1" ht="15" customHeight="1" x14ac:dyDescent="0.4">
      <c r="A2886" s="7"/>
      <c r="B2886" s="7"/>
      <c r="C2886" s="7"/>
      <c r="P2886" s="2"/>
      <c r="AQ2886" s="228"/>
    </row>
    <row r="2887" spans="1:43" s="1" customFormat="1" ht="15" customHeight="1" x14ac:dyDescent="0.4">
      <c r="A2887" s="7"/>
      <c r="B2887" s="7"/>
      <c r="C2887" s="7"/>
      <c r="P2887" s="2"/>
      <c r="AQ2887" s="228"/>
    </row>
    <row r="2888" spans="1:43" s="1" customFormat="1" ht="15" customHeight="1" x14ac:dyDescent="0.4">
      <c r="A2888" s="7"/>
      <c r="B2888" s="7"/>
      <c r="C2888" s="7"/>
      <c r="P2888" s="2"/>
      <c r="AQ2888" s="228"/>
    </row>
    <row r="2889" spans="1:43" s="1" customFormat="1" ht="15" customHeight="1" x14ac:dyDescent="0.4">
      <c r="A2889" s="7"/>
      <c r="B2889" s="7"/>
      <c r="C2889" s="7"/>
      <c r="P2889" s="2"/>
      <c r="AQ2889" s="228"/>
    </row>
    <row r="2890" spans="1:43" s="1" customFormat="1" ht="15" customHeight="1" x14ac:dyDescent="0.4">
      <c r="A2890" s="7"/>
      <c r="B2890" s="7"/>
      <c r="C2890" s="7"/>
      <c r="P2890" s="2"/>
      <c r="AQ2890" s="228"/>
    </row>
    <row r="2891" spans="1:43" s="1" customFormat="1" ht="15" customHeight="1" x14ac:dyDescent="0.4">
      <c r="A2891" s="7"/>
      <c r="B2891" s="7"/>
      <c r="C2891" s="7"/>
      <c r="P2891" s="2"/>
      <c r="AQ2891" s="228"/>
    </row>
    <row r="2892" spans="1:43" s="1" customFormat="1" ht="15" customHeight="1" x14ac:dyDescent="0.4">
      <c r="A2892" s="7"/>
      <c r="B2892" s="7"/>
      <c r="C2892" s="7"/>
      <c r="P2892" s="2"/>
      <c r="AQ2892" s="228"/>
    </row>
    <row r="2893" spans="1:43" s="1" customFormat="1" ht="15" customHeight="1" x14ac:dyDescent="0.4">
      <c r="A2893" s="7"/>
      <c r="B2893" s="7"/>
      <c r="C2893" s="7"/>
      <c r="P2893" s="2"/>
      <c r="AQ2893" s="228"/>
    </row>
    <row r="2894" spans="1:43" s="1" customFormat="1" ht="15" customHeight="1" x14ac:dyDescent="0.4">
      <c r="A2894" s="7"/>
      <c r="B2894" s="7"/>
      <c r="C2894" s="7"/>
      <c r="P2894" s="2"/>
      <c r="AQ2894" s="228"/>
    </row>
    <row r="2895" spans="1:43" s="1" customFormat="1" ht="15" customHeight="1" x14ac:dyDescent="0.4">
      <c r="A2895" s="7"/>
      <c r="B2895" s="7"/>
      <c r="C2895" s="7"/>
      <c r="P2895" s="2"/>
      <c r="AQ2895" s="228"/>
    </row>
    <row r="2896" spans="1:43" s="1" customFormat="1" ht="15" customHeight="1" x14ac:dyDescent="0.4">
      <c r="A2896" s="7"/>
      <c r="B2896" s="7"/>
      <c r="C2896" s="7"/>
      <c r="P2896" s="2"/>
      <c r="AQ2896" s="228"/>
    </row>
    <row r="2897" spans="1:43" s="1" customFormat="1" ht="15" customHeight="1" x14ac:dyDescent="0.4">
      <c r="A2897" s="7"/>
      <c r="B2897" s="7"/>
      <c r="C2897" s="7"/>
      <c r="P2897" s="2"/>
      <c r="AQ2897" s="228"/>
    </row>
    <row r="2898" spans="1:43" s="1" customFormat="1" ht="15" customHeight="1" x14ac:dyDescent="0.4">
      <c r="A2898" s="7"/>
      <c r="B2898" s="7"/>
      <c r="C2898" s="7"/>
      <c r="P2898" s="2"/>
      <c r="AQ2898" s="228"/>
    </row>
    <row r="2899" spans="1:43" s="1" customFormat="1" ht="15" customHeight="1" x14ac:dyDescent="0.4">
      <c r="A2899" s="7"/>
      <c r="B2899" s="7"/>
      <c r="C2899" s="7"/>
      <c r="P2899" s="2"/>
      <c r="AQ2899" s="228"/>
    </row>
    <row r="2900" spans="1:43" s="1" customFormat="1" ht="15" customHeight="1" x14ac:dyDescent="0.4">
      <c r="A2900" s="7"/>
      <c r="B2900" s="7"/>
      <c r="C2900" s="7"/>
      <c r="P2900" s="2"/>
      <c r="AQ2900" s="228"/>
    </row>
    <row r="2901" spans="1:43" s="1" customFormat="1" ht="15" customHeight="1" x14ac:dyDescent="0.4">
      <c r="A2901" s="7"/>
      <c r="B2901" s="7"/>
      <c r="C2901" s="7"/>
      <c r="P2901" s="2"/>
      <c r="AQ2901" s="228"/>
    </row>
    <row r="2902" spans="1:43" s="1" customFormat="1" ht="15" customHeight="1" x14ac:dyDescent="0.4">
      <c r="A2902" s="7"/>
      <c r="B2902" s="7"/>
      <c r="C2902" s="7"/>
      <c r="P2902" s="2"/>
      <c r="AQ2902" s="228"/>
    </row>
    <row r="2903" spans="1:43" s="1" customFormat="1" ht="15" customHeight="1" x14ac:dyDescent="0.4">
      <c r="A2903" s="7"/>
      <c r="B2903" s="7"/>
      <c r="C2903" s="7"/>
      <c r="P2903" s="2"/>
      <c r="AQ2903" s="228"/>
    </row>
    <row r="2904" spans="1:43" s="1" customFormat="1" ht="15" customHeight="1" x14ac:dyDescent="0.4">
      <c r="A2904" s="7"/>
      <c r="B2904" s="7"/>
      <c r="C2904" s="7"/>
      <c r="P2904" s="2"/>
      <c r="AQ2904" s="228"/>
    </row>
    <row r="2905" spans="1:43" s="1" customFormat="1" ht="15" customHeight="1" x14ac:dyDescent="0.4">
      <c r="A2905" s="7"/>
      <c r="B2905" s="7"/>
      <c r="C2905" s="7"/>
      <c r="P2905" s="2"/>
      <c r="AQ2905" s="228"/>
    </row>
    <row r="2906" spans="1:43" s="1" customFormat="1" ht="15" customHeight="1" x14ac:dyDescent="0.4">
      <c r="A2906" s="7"/>
      <c r="B2906" s="7"/>
      <c r="C2906" s="7"/>
      <c r="P2906" s="2"/>
      <c r="AQ2906" s="228"/>
    </row>
    <row r="2907" spans="1:43" s="1" customFormat="1" ht="15" customHeight="1" x14ac:dyDescent="0.4">
      <c r="A2907" s="7"/>
      <c r="B2907" s="7"/>
      <c r="C2907" s="7"/>
      <c r="P2907" s="2"/>
      <c r="AQ2907" s="228"/>
    </row>
    <row r="2908" spans="1:43" s="1" customFormat="1" ht="15" customHeight="1" x14ac:dyDescent="0.4">
      <c r="A2908" s="7"/>
      <c r="B2908" s="7"/>
      <c r="C2908" s="7"/>
      <c r="P2908" s="2"/>
      <c r="AQ2908" s="228"/>
    </row>
    <row r="2909" spans="1:43" s="1" customFormat="1" ht="15" customHeight="1" x14ac:dyDescent="0.4">
      <c r="A2909" s="7"/>
      <c r="B2909" s="7"/>
      <c r="C2909" s="7"/>
      <c r="P2909" s="2"/>
      <c r="AQ2909" s="228"/>
    </row>
    <row r="2910" spans="1:43" s="1" customFormat="1" ht="15" customHeight="1" x14ac:dyDescent="0.4">
      <c r="A2910" s="7"/>
      <c r="B2910" s="7"/>
      <c r="C2910" s="7"/>
      <c r="P2910" s="2"/>
      <c r="AQ2910" s="228"/>
    </row>
    <row r="2911" spans="1:43" s="1" customFormat="1" ht="15" customHeight="1" x14ac:dyDescent="0.4">
      <c r="A2911" s="7"/>
      <c r="B2911" s="7"/>
      <c r="C2911" s="7"/>
      <c r="P2911" s="2"/>
      <c r="AQ2911" s="228"/>
    </row>
    <row r="2912" spans="1:43" s="1" customFormat="1" ht="15" customHeight="1" x14ac:dyDescent="0.4">
      <c r="A2912" s="7"/>
      <c r="B2912" s="7"/>
      <c r="C2912" s="7"/>
      <c r="P2912" s="2"/>
      <c r="AQ2912" s="228"/>
    </row>
    <row r="2913" spans="1:43" s="1" customFormat="1" ht="15" customHeight="1" x14ac:dyDescent="0.4">
      <c r="A2913" s="7"/>
      <c r="B2913" s="7"/>
      <c r="C2913" s="7"/>
      <c r="P2913" s="2"/>
      <c r="AQ2913" s="228"/>
    </row>
    <row r="2914" spans="1:43" s="1" customFormat="1" ht="15" customHeight="1" x14ac:dyDescent="0.4">
      <c r="A2914" s="7"/>
      <c r="B2914" s="7"/>
      <c r="C2914" s="7"/>
      <c r="P2914" s="2"/>
      <c r="AQ2914" s="228"/>
    </row>
    <row r="2915" spans="1:43" s="1" customFormat="1" ht="15" customHeight="1" x14ac:dyDescent="0.4">
      <c r="A2915" s="7"/>
      <c r="B2915" s="7"/>
      <c r="C2915" s="7"/>
      <c r="P2915" s="2"/>
      <c r="AQ2915" s="228"/>
    </row>
    <row r="2916" spans="1:43" s="1" customFormat="1" ht="15" customHeight="1" x14ac:dyDescent="0.4">
      <c r="A2916" s="7"/>
      <c r="B2916" s="7"/>
      <c r="C2916" s="7"/>
      <c r="P2916" s="2"/>
      <c r="AQ2916" s="228"/>
    </row>
    <row r="2917" spans="1:43" s="1" customFormat="1" ht="15" customHeight="1" x14ac:dyDescent="0.4">
      <c r="A2917" s="7"/>
      <c r="B2917" s="7"/>
      <c r="C2917" s="7"/>
      <c r="P2917" s="2"/>
      <c r="AQ2917" s="228"/>
    </row>
    <row r="2918" spans="1:43" s="1" customFormat="1" ht="15" customHeight="1" x14ac:dyDescent="0.4">
      <c r="A2918" s="7"/>
      <c r="B2918" s="7"/>
      <c r="C2918" s="7"/>
      <c r="P2918" s="2"/>
      <c r="AQ2918" s="228"/>
    </row>
    <row r="2919" spans="1:43" s="1" customFormat="1" ht="15" customHeight="1" x14ac:dyDescent="0.4">
      <c r="A2919" s="7"/>
      <c r="B2919" s="7"/>
      <c r="C2919" s="7"/>
      <c r="P2919" s="2"/>
      <c r="AQ2919" s="228"/>
    </row>
    <row r="2920" spans="1:43" s="1" customFormat="1" ht="15" customHeight="1" x14ac:dyDescent="0.4">
      <c r="A2920" s="7"/>
      <c r="B2920" s="7"/>
      <c r="C2920" s="7"/>
      <c r="P2920" s="2"/>
      <c r="AQ2920" s="228"/>
    </row>
    <row r="2921" spans="1:43" s="1" customFormat="1" ht="15" customHeight="1" x14ac:dyDescent="0.4">
      <c r="A2921" s="7"/>
      <c r="B2921" s="7"/>
      <c r="C2921" s="7"/>
      <c r="P2921" s="2"/>
      <c r="AQ2921" s="228"/>
    </row>
    <row r="2922" spans="1:43" s="1" customFormat="1" ht="15" customHeight="1" x14ac:dyDescent="0.4">
      <c r="A2922" s="7"/>
      <c r="B2922" s="7"/>
      <c r="C2922" s="7"/>
      <c r="P2922" s="2"/>
      <c r="AQ2922" s="228"/>
    </row>
    <row r="2923" spans="1:43" s="1" customFormat="1" ht="15" customHeight="1" x14ac:dyDescent="0.4">
      <c r="A2923" s="7"/>
      <c r="B2923" s="7"/>
      <c r="C2923" s="7"/>
      <c r="P2923" s="2"/>
      <c r="AQ2923" s="228"/>
    </row>
    <row r="2924" spans="1:43" s="1" customFormat="1" ht="15" customHeight="1" x14ac:dyDescent="0.4">
      <c r="A2924" s="7"/>
      <c r="B2924" s="7"/>
      <c r="C2924" s="7"/>
      <c r="P2924" s="2"/>
      <c r="AQ2924" s="228"/>
    </row>
    <row r="2925" spans="1:43" s="1" customFormat="1" ht="15" customHeight="1" x14ac:dyDescent="0.4">
      <c r="A2925" s="7"/>
      <c r="B2925" s="7"/>
      <c r="C2925" s="7"/>
      <c r="P2925" s="2"/>
      <c r="AQ2925" s="228"/>
    </row>
    <row r="2926" spans="1:43" s="1" customFormat="1" ht="15" customHeight="1" x14ac:dyDescent="0.4">
      <c r="A2926" s="7"/>
      <c r="B2926" s="7"/>
      <c r="C2926" s="7"/>
      <c r="P2926" s="2"/>
      <c r="AQ2926" s="228"/>
    </row>
    <row r="2927" spans="1:43" s="1" customFormat="1" ht="15" customHeight="1" x14ac:dyDescent="0.4">
      <c r="A2927" s="7"/>
      <c r="B2927" s="7"/>
      <c r="C2927" s="7"/>
      <c r="P2927" s="2"/>
      <c r="AQ2927" s="228"/>
    </row>
    <row r="2928" spans="1:43" s="1" customFormat="1" ht="15" customHeight="1" x14ac:dyDescent="0.4">
      <c r="A2928" s="7"/>
      <c r="B2928" s="7"/>
      <c r="C2928" s="7"/>
      <c r="P2928" s="2"/>
      <c r="AQ2928" s="228"/>
    </row>
    <row r="2929" spans="1:43" s="1" customFormat="1" ht="15" customHeight="1" x14ac:dyDescent="0.4">
      <c r="A2929" s="7"/>
      <c r="B2929" s="7"/>
      <c r="C2929" s="7"/>
      <c r="P2929" s="2"/>
      <c r="AQ2929" s="228"/>
    </row>
    <row r="2930" spans="1:43" s="1" customFormat="1" ht="15" customHeight="1" x14ac:dyDescent="0.4">
      <c r="A2930" s="7"/>
      <c r="B2930" s="7"/>
      <c r="C2930" s="7"/>
      <c r="P2930" s="2"/>
      <c r="AQ2930" s="228"/>
    </row>
    <row r="2931" spans="1:43" s="1" customFormat="1" ht="15" customHeight="1" x14ac:dyDescent="0.4">
      <c r="A2931" s="7"/>
      <c r="B2931" s="7"/>
      <c r="C2931" s="7"/>
      <c r="P2931" s="2"/>
      <c r="AQ2931" s="228"/>
    </row>
    <row r="2932" spans="1:43" s="1" customFormat="1" ht="15" customHeight="1" x14ac:dyDescent="0.4">
      <c r="A2932" s="7"/>
      <c r="B2932" s="7"/>
      <c r="C2932" s="7"/>
      <c r="P2932" s="2"/>
      <c r="AQ2932" s="228"/>
    </row>
    <row r="2933" spans="1:43" s="1" customFormat="1" ht="15" customHeight="1" x14ac:dyDescent="0.4">
      <c r="A2933" s="7"/>
      <c r="B2933" s="7"/>
      <c r="C2933" s="7"/>
      <c r="P2933" s="2"/>
      <c r="AQ2933" s="228"/>
    </row>
    <row r="2934" spans="1:43" s="1" customFormat="1" ht="15" customHeight="1" x14ac:dyDescent="0.4">
      <c r="A2934" s="7"/>
      <c r="B2934" s="7"/>
      <c r="C2934" s="7"/>
      <c r="P2934" s="2"/>
      <c r="AQ2934" s="228"/>
    </row>
    <row r="2935" spans="1:43" s="1" customFormat="1" ht="15" customHeight="1" x14ac:dyDescent="0.4">
      <c r="A2935" s="7"/>
      <c r="B2935" s="7"/>
      <c r="C2935" s="7"/>
      <c r="P2935" s="2"/>
      <c r="AQ2935" s="228"/>
    </row>
    <row r="2936" spans="1:43" s="1" customFormat="1" ht="15" customHeight="1" x14ac:dyDescent="0.4">
      <c r="A2936" s="7"/>
      <c r="B2936" s="7"/>
      <c r="C2936" s="7"/>
      <c r="P2936" s="2"/>
      <c r="AQ2936" s="228"/>
    </row>
    <row r="2937" spans="1:43" s="1" customFormat="1" ht="15" customHeight="1" x14ac:dyDescent="0.4">
      <c r="A2937" s="7"/>
      <c r="B2937" s="7"/>
      <c r="C2937" s="7"/>
      <c r="P2937" s="2"/>
      <c r="AQ2937" s="228"/>
    </row>
    <row r="2938" spans="1:43" s="1" customFormat="1" ht="15" customHeight="1" x14ac:dyDescent="0.4">
      <c r="A2938" s="7"/>
      <c r="B2938" s="7"/>
      <c r="C2938" s="7"/>
      <c r="P2938" s="2"/>
      <c r="AQ2938" s="228"/>
    </row>
    <row r="2939" spans="1:43" s="1" customFormat="1" ht="15" customHeight="1" x14ac:dyDescent="0.4">
      <c r="A2939" s="7"/>
      <c r="B2939" s="7"/>
      <c r="C2939" s="7"/>
      <c r="P2939" s="2"/>
      <c r="AQ2939" s="228"/>
    </row>
    <row r="2940" spans="1:43" s="1" customFormat="1" ht="15" customHeight="1" x14ac:dyDescent="0.4">
      <c r="A2940" s="7"/>
      <c r="B2940" s="7"/>
      <c r="C2940" s="7"/>
      <c r="P2940" s="2"/>
      <c r="AQ2940" s="228"/>
    </row>
    <row r="2941" spans="1:43" s="1" customFormat="1" ht="15" customHeight="1" x14ac:dyDescent="0.4">
      <c r="A2941" s="7"/>
      <c r="B2941" s="7"/>
      <c r="C2941" s="7"/>
      <c r="P2941" s="2"/>
      <c r="AQ2941" s="228"/>
    </row>
    <row r="2942" spans="1:43" s="1" customFormat="1" ht="15" customHeight="1" x14ac:dyDescent="0.4">
      <c r="A2942" s="7"/>
      <c r="B2942" s="7"/>
      <c r="C2942" s="7"/>
      <c r="P2942" s="2"/>
      <c r="AQ2942" s="228"/>
    </row>
    <row r="2943" spans="1:43" s="1" customFormat="1" ht="15" customHeight="1" x14ac:dyDescent="0.4">
      <c r="A2943" s="7"/>
      <c r="B2943" s="7"/>
      <c r="C2943" s="7"/>
      <c r="P2943" s="2"/>
      <c r="AQ2943" s="228"/>
    </row>
    <row r="2944" spans="1:43" s="1" customFormat="1" ht="15" customHeight="1" x14ac:dyDescent="0.4">
      <c r="A2944" s="7"/>
      <c r="B2944" s="7"/>
      <c r="C2944" s="7"/>
      <c r="P2944" s="2"/>
      <c r="AQ2944" s="228"/>
    </row>
    <row r="2945" spans="1:43" s="1" customFormat="1" ht="15" customHeight="1" x14ac:dyDescent="0.4">
      <c r="A2945" s="7"/>
      <c r="B2945" s="7"/>
      <c r="C2945" s="7"/>
      <c r="P2945" s="2"/>
      <c r="AQ2945" s="228"/>
    </row>
    <row r="2946" spans="1:43" s="1" customFormat="1" ht="15" customHeight="1" x14ac:dyDescent="0.4">
      <c r="A2946" s="7"/>
      <c r="B2946" s="7"/>
      <c r="C2946" s="7"/>
      <c r="P2946" s="2"/>
      <c r="AQ2946" s="228"/>
    </row>
    <row r="2947" spans="1:43" s="1" customFormat="1" ht="15" customHeight="1" x14ac:dyDescent="0.4">
      <c r="A2947" s="7"/>
      <c r="B2947" s="7"/>
      <c r="C2947" s="7"/>
      <c r="P2947" s="2"/>
      <c r="AQ2947" s="228"/>
    </row>
    <row r="2948" spans="1:43" s="1" customFormat="1" ht="15" customHeight="1" x14ac:dyDescent="0.4">
      <c r="A2948" s="7"/>
      <c r="B2948" s="7"/>
      <c r="C2948" s="7"/>
      <c r="P2948" s="2"/>
      <c r="AQ2948" s="228"/>
    </row>
    <row r="2949" spans="1:43" s="1" customFormat="1" ht="15" customHeight="1" x14ac:dyDescent="0.4">
      <c r="A2949" s="7"/>
      <c r="B2949" s="7"/>
      <c r="C2949" s="7"/>
      <c r="P2949" s="2"/>
      <c r="AQ2949" s="228"/>
    </row>
    <row r="2950" spans="1:43" s="1" customFormat="1" ht="15" customHeight="1" x14ac:dyDescent="0.4">
      <c r="A2950" s="7"/>
      <c r="B2950" s="7"/>
      <c r="C2950" s="7"/>
      <c r="P2950" s="2"/>
      <c r="AQ2950" s="228"/>
    </row>
    <row r="2951" spans="1:43" s="1" customFormat="1" ht="15" customHeight="1" x14ac:dyDescent="0.4">
      <c r="A2951" s="7"/>
      <c r="B2951" s="7"/>
      <c r="C2951" s="7"/>
      <c r="P2951" s="2"/>
      <c r="AQ2951" s="228"/>
    </row>
    <row r="2952" spans="1:43" s="1" customFormat="1" ht="15" customHeight="1" x14ac:dyDescent="0.4">
      <c r="A2952" s="7"/>
      <c r="B2952" s="7"/>
      <c r="C2952" s="7"/>
      <c r="P2952" s="2"/>
      <c r="AQ2952" s="228"/>
    </row>
    <row r="2953" spans="1:43" s="1" customFormat="1" ht="15" customHeight="1" x14ac:dyDescent="0.4">
      <c r="A2953" s="7"/>
      <c r="B2953" s="7"/>
      <c r="C2953" s="7"/>
      <c r="P2953" s="2"/>
      <c r="AQ2953" s="228"/>
    </row>
    <row r="2954" spans="1:43" s="1" customFormat="1" ht="15" customHeight="1" x14ac:dyDescent="0.4">
      <c r="A2954" s="7"/>
      <c r="B2954" s="7"/>
      <c r="C2954" s="7"/>
      <c r="P2954" s="2"/>
      <c r="AQ2954" s="228"/>
    </row>
    <row r="2955" spans="1:43" s="1" customFormat="1" ht="15" customHeight="1" x14ac:dyDescent="0.4">
      <c r="A2955" s="7"/>
      <c r="B2955" s="7"/>
      <c r="C2955" s="7"/>
      <c r="P2955" s="2"/>
      <c r="AQ2955" s="228"/>
    </row>
    <row r="2956" spans="1:43" s="1" customFormat="1" ht="15" customHeight="1" x14ac:dyDescent="0.4">
      <c r="A2956" s="7"/>
      <c r="B2956" s="7"/>
      <c r="C2956" s="7"/>
      <c r="P2956" s="2"/>
      <c r="AQ2956" s="228"/>
    </row>
    <row r="2957" spans="1:43" s="1" customFormat="1" ht="15" customHeight="1" x14ac:dyDescent="0.4">
      <c r="A2957" s="7"/>
      <c r="B2957" s="7"/>
      <c r="C2957" s="7"/>
      <c r="P2957" s="2"/>
      <c r="AQ2957" s="228"/>
    </row>
    <row r="2958" spans="1:43" s="1" customFormat="1" ht="15" customHeight="1" x14ac:dyDescent="0.4">
      <c r="A2958" s="7"/>
      <c r="B2958" s="7"/>
      <c r="C2958" s="7"/>
      <c r="P2958" s="2"/>
      <c r="AQ2958" s="228"/>
    </row>
    <row r="2959" spans="1:43" s="1" customFormat="1" ht="15" customHeight="1" x14ac:dyDescent="0.4">
      <c r="A2959" s="7"/>
      <c r="B2959" s="7"/>
      <c r="C2959" s="7"/>
      <c r="P2959" s="2"/>
      <c r="AQ2959" s="228"/>
    </row>
    <row r="2960" spans="1:43" s="1" customFormat="1" ht="15" customHeight="1" x14ac:dyDescent="0.4">
      <c r="A2960" s="7"/>
      <c r="B2960" s="7"/>
      <c r="C2960" s="7"/>
      <c r="P2960" s="2"/>
      <c r="AQ2960" s="228"/>
    </row>
    <row r="2961" spans="1:43" s="1" customFormat="1" ht="15" customHeight="1" x14ac:dyDescent="0.4">
      <c r="A2961" s="7"/>
      <c r="B2961" s="7"/>
      <c r="C2961" s="7"/>
      <c r="P2961" s="2"/>
      <c r="AQ2961" s="228"/>
    </row>
    <row r="2962" spans="1:43" s="1" customFormat="1" ht="15" customHeight="1" x14ac:dyDescent="0.4">
      <c r="A2962" s="7"/>
      <c r="B2962" s="7"/>
      <c r="C2962" s="7"/>
      <c r="P2962" s="2"/>
      <c r="AQ2962" s="228"/>
    </row>
    <row r="2963" spans="1:43" s="1" customFormat="1" ht="15" customHeight="1" x14ac:dyDescent="0.4">
      <c r="A2963" s="7"/>
      <c r="B2963" s="7"/>
      <c r="C2963" s="7"/>
      <c r="P2963" s="2"/>
      <c r="AQ2963" s="228"/>
    </row>
    <row r="2964" spans="1:43" s="1" customFormat="1" ht="15" customHeight="1" x14ac:dyDescent="0.4">
      <c r="A2964" s="7"/>
      <c r="B2964" s="7"/>
      <c r="C2964" s="7"/>
      <c r="P2964" s="2"/>
      <c r="AQ2964" s="228"/>
    </row>
    <row r="2965" spans="1:43" s="1" customFormat="1" ht="15" customHeight="1" x14ac:dyDescent="0.4">
      <c r="A2965" s="7"/>
      <c r="B2965" s="7"/>
      <c r="C2965" s="7"/>
      <c r="P2965" s="2"/>
      <c r="AQ2965" s="228"/>
    </row>
    <row r="2966" spans="1:43" s="1" customFormat="1" ht="15" customHeight="1" x14ac:dyDescent="0.4">
      <c r="A2966" s="7"/>
      <c r="B2966" s="7"/>
      <c r="C2966" s="7"/>
      <c r="P2966" s="2"/>
      <c r="AQ2966" s="228"/>
    </row>
    <row r="2967" spans="1:43" s="1" customFormat="1" ht="15" customHeight="1" x14ac:dyDescent="0.4">
      <c r="A2967" s="7"/>
      <c r="B2967" s="7"/>
      <c r="C2967" s="7"/>
      <c r="P2967" s="2"/>
      <c r="AQ2967" s="228"/>
    </row>
    <row r="2968" spans="1:43" s="1" customFormat="1" ht="15" customHeight="1" x14ac:dyDescent="0.4">
      <c r="A2968" s="7"/>
      <c r="B2968" s="7"/>
      <c r="C2968" s="7"/>
      <c r="P2968" s="2"/>
      <c r="AQ2968" s="228"/>
    </row>
    <row r="2969" spans="1:43" s="1" customFormat="1" ht="15" customHeight="1" x14ac:dyDescent="0.4">
      <c r="A2969" s="7"/>
      <c r="B2969" s="7"/>
      <c r="C2969" s="7"/>
      <c r="P2969" s="2"/>
      <c r="AQ2969" s="228"/>
    </row>
    <row r="2970" spans="1:43" s="1" customFormat="1" ht="15" customHeight="1" x14ac:dyDescent="0.4">
      <c r="A2970" s="7"/>
      <c r="B2970" s="7"/>
      <c r="C2970" s="7"/>
      <c r="P2970" s="2"/>
      <c r="AQ2970" s="228"/>
    </row>
    <row r="2971" spans="1:43" s="1" customFormat="1" ht="15" customHeight="1" x14ac:dyDescent="0.4">
      <c r="A2971" s="7"/>
      <c r="B2971" s="7"/>
      <c r="C2971" s="7"/>
      <c r="P2971" s="2"/>
      <c r="AQ2971" s="228"/>
    </row>
    <row r="2972" spans="1:43" s="1" customFormat="1" ht="15" customHeight="1" x14ac:dyDescent="0.4">
      <c r="A2972" s="7"/>
      <c r="B2972" s="7"/>
      <c r="C2972" s="7"/>
      <c r="P2972" s="2"/>
      <c r="AQ2972" s="228"/>
    </row>
    <row r="2973" spans="1:43" s="1" customFormat="1" ht="15" customHeight="1" x14ac:dyDescent="0.4">
      <c r="A2973" s="7"/>
      <c r="B2973" s="7"/>
      <c r="C2973" s="7"/>
      <c r="P2973" s="2"/>
      <c r="AQ2973" s="228"/>
    </row>
    <row r="2974" spans="1:43" s="1" customFormat="1" ht="15" customHeight="1" x14ac:dyDescent="0.4">
      <c r="A2974" s="7"/>
      <c r="B2974" s="7"/>
      <c r="C2974" s="7"/>
      <c r="P2974" s="2"/>
      <c r="AQ2974" s="228"/>
    </row>
    <row r="2975" spans="1:43" s="1" customFormat="1" ht="15" customHeight="1" x14ac:dyDescent="0.4">
      <c r="A2975" s="7"/>
      <c r="B2975" s="7"/>
      <c r="C2975" s="7"/>
      <c r="P2975" s="2"/>
      <c r="AQ2975" s="228"/>
    </row>
    <row r="2976" spans="1:43" s="1" customFormat="1" ht="15" customHeight="1" x14ac:dyDescent="0.4">
      <c r="A2976" s="7"/>
      <c r="B2976" s="7"/>
      <c r="C2976" s="7"/>
      <c r="P2976" s="2"/>
      <c r="AQ2976" s="228"/>
    </row>
    <row r="2977" spans="1:43" s="1" customFormat="1" ht="15" customHeight="1" x14ac:dyDescent="0.4">
      <c r="A2977" s="7"/>
      <c r="B2977" s="7"/>
      <c r="C2977" s="7"/>
      <c r="P2977" s="2"/>
      <c r="AQ2977" s="228"/>
    </row>
    <row r="2978" spans="1:43" s="1" customFormat="1" ht="15" customHeight="1" x14ac:dyDescent="0.4">
      <c r="A2978" s="7"/>
      <c r="B2978" s="7"/>
      <c r="C2978" s="7"/>
      <c r="P2978" s="2"/>
      <c r="AQ2978" s="228"/>
    </row>
    <row r="2979" spans="1:43" s="1" customFormat="1" ht="15" customHeight="1" x14ac:dyDescent="0.4">
      <c r="A2979" s="7"/>
      <c r="B2979" s="7"/>
      <c r="C2979" s="7"/>
      <c r="P2979" s="2"/>
      <c r="AQ2979" s="228"/>
    </row>
    <row r="2980" spans="1:43" s="1" customFormat="1" ht="15" customHeight="1" x14ac:dyDescent="0.4">
      <c r="A2980" s="7"/>
      <c r="B2980" s="7"/>
      <c r="C2980" s="7"/>
      <c r="P2980" s="2"/>
      <c r="AQ2980" s="228"/>
    </row>
    <row r="2981" spans="1:43" s="1" customFormat="1" ht="15" customHeight="1" x14ac:dyDescent="0.4">
      <c r="A2981" s="7"/>
      <c r="B2981" s="7"/>
      <c r="C2981" s="7"/>
      <c r="P2981" s="2"/>
      <c r="AQ2981" s="228"/>
    </row>
    <row r="2982" spans="1:43" s="1" customFormat="1" ht="15" customHeight="1" x14ac:dyDescent="0.4">
      <c r="A2982" s="7"/>
      <c r="B2982" s="7"/>
      <c r="C2982" s="7"/>
      <c r="P2982" s="2"/>
      <c r="AQ2982" s="228"/>
    </row>
    <row r="2983" spans="1:43" s="1" customFormat="1" ht="15" customHeight="1" x14ac:dyDescent="0.4">
      <c r="A2983" s="7"/>
      <c r="B2983" s="7"/>
      <c r="C2983" s="7"/>
      <c r="P2983" s="2"/>
      <c r="AQ2983" s="228"/>
    </row>
    <row r="2984" spans="1:43" s="1" customFormat="1" ht="15" customHeight="1" x14ac:dyDescent="0.4">
      <c r="A2984" s="7"/>
      <c r="B2984" s="7"/>
      <c r="C2984" s="7"/>
      <c r="P2984" s="2"/>
      <c r="AQ2984" s="228"/>
    </row>
    <row r="2985" spans="1:43" s="1" customFormat="1" ht="15" customHeight="1" x14ac:dyDescent="0.4">
      <c r="A2985" s="7"/>
      <c r="B2985" s="7"/>
      <c r="C2985" s="7"/>
      <c r="P2985" s="2"/>
      <c r="AQ2985" s="228"/>
    </row>
    <row r="2986" spans="1:43" s="1" customFormat="1" ht="15" customHeight="1" x14ac:dyDescent="0.4">
      <c r="A2986" s="7"/>
      <c r="B2986" s="7"/>
      <c r="C2986" s="7"/>
      <c r="P2986" s="2"/>
      <c r="AQ2986" s="228"/>
    </row>
    <row r="2987" spans="1:43" s="1" customFormat="1" ht="15" customHeight="1" x14ac:dyDescent="0.4">
      <c r="A2987" s="7"/>
      <c r="B2987" s="7"/>
      <c r="C2987" s="7"/>
      <c r="P2987" s="2"/>
      <c r="AQ2987" s="228"/>
    </row>
    <row r="2988" spans="1:43" s="1" customFormat="1" ht="15" customHeight="1" x14ac:dyDescent="0.4">
      <c r="A2988" s="7"/>
      <c r="B2988" s="7"/>
      <c r="C2988" s="7"/>
      <c r="P2988" s="2"/>
      <c r="AQ2988" s="228"/>
    </row>
    <row r="2989" spans="1:43" s="1" customFormat="1" ht="15" customHeight="1" x14ac:dyDescent="0.4">
      <c r="A2989" s="7"/>
      <c r="B2989" s="7"/>
      <c r="C2989" s="7"/>
      <c r="P2989" s="2"/>
      <c r="AQ2989" s="228"/>
    </row>
    <row r="2990" spans="1:43" s="1" customFormat="1" ht="15" customHeight="1" x14ac:dyDescent="0.4">
      <c r="A2990" s="7"/>
      <c r="B2990" s="7"/>
      <c r="C2990" s="7"/>
      <c r="P2990" s="2"/>
      <c r="AQ2990" s="228"/>
    </row>
    <row r="2991" spans="1:43" s="1" customFormat="1" ht="15" customHeight="1" x14ac:dyDescent="0.4">
      <c r="A2991" s="7"/>
      <c r="B2991" s="7"/>
      <c r="C2991" s="7"/>
      <c r="P2991" s="2"/>
      <c r="AQ2991" s="228"/>
    </row>
    <row r="2992" spans="1:43" s="1" customFormat="1" ht="15" customHeight="1" x14ac:dyDescent="0.4">
      <c r="A2992" s="7"/>
      <c r="B2992" s="7"/>
      <c r="C2992" s="7"/>
      <c r="P2992" s="2"/>
      <c r="AQ2992" s="228"/>
    </row>
    <row r="2993" spans="1:43" s="1" customFormat="1" ht="15" customHeight="1" x14ac:dyDescent="0.4">
      <c r="A2993" s="7"/>
      <c r="B2993" s="7"/>
      <c r="C2993" s="7"/>
      <c r="P2993" s="2"/>
      <c r="AQ2993" s="228"/>
    </row>
    <row r="2994" spans="1:43" s="1" customFormat="1" ht="15" customHeight="1" x14ac:dyDescent="0.4">
      <c r="A2994" s="7"/>
      <c r="B2994" s="7"/>
      <c r="C2994" s="7"/>
      <c r="P2994" s="2"/>
      <c r="AQ2994" s="228"/>
    </row>
    <row r="2995" spans="1:43" s="1" customFormat="1" ht="15" customHeight="1" x14ac:dyDescent="0.4">
      <c r="A2995" s="7"/>
      <c r="B2995" s="7"/>
      <c r="C2995" s="7"/>
      <c r="P2995" s="2"/>
      <c r="AQ2995" s="228"/>
    </row>
    <row r="2996" spans="1:43" s="1" customFormat="1" ht="15" customHeight="1" x14ac:dyDescent="0.4">
      <c r="A2996" s="7"/>
      <c r="B2996" s="7"/>
      <c r="C2996" s="7"/>
      <c r="P2996" s="2"/>
      <c r="AQ2996" s="228"/>
    </row>
    <row r="2997" spans="1:43" s="1" customFormat="1" ht="15" customHeight="1" x14ac:dyDescent="0.4">
      <c r="A2997" s="7"/>
      <c r="B2997" s="7"/>
      <c r="C2997" s="7"/>
      <c r="P2997" s="2"/>
      <c r="AQ2997" s="228"/>
    </row>
    <row r="2998" spans="1:43" s="1" customFormat="1" ht="15" customHeight="1" x14ac:dyDescent="0.4">
      <c r="A2998" s="7"/>
      <c r="B2998" s="7"/>
      <c r="C2998" s="7"/>
      <c r="P2998" s="2"/>
      <c r="AQ2998" s="228"/>
    </row>
    <row r="2999" spans="1:43" s="1" customFormat="1" ht="15" customHeight="1" x14ac:dyDescent="0.4">
      <c r="A2999" s="7"/>
      <c r="B2999" s="7"/>
      <c r="C2999" s="7"/>
      <c r="P2999" s="2"/>
      <c r="AQ2999" s="228"/>
    </row>
    <row r="3000" spans="1:43" s="1" customFormat="1" ht="15" customHeight="1" x14ac:dyDescent="0.4">
      <c r="A3000" s="7"/>
      <c r="B3000" s="7"/>
      <c r="C3000" s="7"/>
      <c r="P3000" s="2"/>
      <c r="AQ3000" s="228"/>
    </row>
    <row r="3001" spans="1:43" s="1" customFormat="1" ht="15" customHeight="1" x14ac:dyDescent="0.4">
      <c r="A3001" s="7"/>
      <c r="B3001" s="7"/>
      <c r="C3001" s="7"/>
      <c r="P3001" s="2"/>
      <c r="AQ3001" s="228"/>
    </row>
    <row r="3002" spans="1:43" s="1" customFormat="1" ht="15" customHeight="1" x14ac:dyDescent="0.4">
      <c r="A3002" s="7"/>
      <c r="B3002" s="7"/>
      <c r="C3002" s="7"/>
      <c r="P3002" s="2"/>
      <c r="AQ3002" s="228"/>
    </row>
    <row r="3003" spans="1:43" s="1" customFormat="1" ht="15" customHeight="1" x14ac:dyDescent="0.4">
      <c r="A3003" s="7"/>
      <c r="B3003" s="7"/>
      <c r="C3003" s="7"/>
      <c r="P3003" s="2"/>
      <c r="AQ3003" s="228"/>
    </row>
    <row r="3004" spans="1:43" s="1" customFormat="1" ht="15" customHeight="1" x14ac:dyDescent="0.4">
      <c r="A3004" s="7"/>
      <c r="B3004" s="7"/>
      <c r="C3004" s="7"/>
      <c r="P3004" s="2"/>
      <c r="AQ3004" s="228"/>
    </row>
    <row r="3005" spans="1:43" s="1" customFormat="1" ht="15" customHeight="1" x14ac:dyDescent="0.4">
      <c r="A3005" s="7"/>
      <c r="B3005" s="7"/>
      <c r="C3005" s="7"/>
      <c r="P3005" s="2"/>
      <c r="AQ3005" s="228"/>
    </row>
    <row r="3006" spans="1:43" s="1" customFormat="1" ht="15" customHeight="1" x14ac:dyDescent="0.4">
      <c r="A3006" s="7"/>
      <c r="B3006" s="7"/>
      <c r="C3006" s="7"/>
      <c r="P3006" s="2"/>
      <c r="AQ3006" s="228"/>
    </row>
    <row r="3007" spans="1:43" s="1" customFormat="1" ht="15" customHeight="1" x14ac:dyDescent="0.4">
      <c r="A3007" s="7"/>
      <c r="B3007" s="7"/>
      <c r="C3007" s="7"/>
      <c r="P3007" s="2"/>
      <c r="AQ3007" s="228"/>
    </row>
    <row r="3008" spans="1:43" s="1" customFormat="1" ht="15" customHeight="1" x14ac:dyDescent="0.4">
      <c r="A3008" s="7"/>
      <c r="B3008" s="7"/>
      <c r="C3008" s="7"/>
      <c r="P3008" s="2"/>
      <c r="AQ3008" s="228"/>
    </row>
    <row r="3009" spans="1:43" s="1" customFormat="1" ht="15" customHeight="1" x14ac:dyDescent="0.4">
      <c r="A3009" s="7"/>
      <c r="B3009" s="7"/>
      <c r="C3009" s="7"/>
      <c r="P3009" s="2"/>
      <c r="AQ3009" s="228"/>
    </row>
    <row r="3010" spans="1:43" s="1" customFormat="1" ht="15" customHeight="1" x14ac:dyDescent="0.4">
      <c r="A3010" s="7"/>
      <c r="B3010" s="7"/>
      <c r="C3010" s="7"/>
      <c r="P3010" s="2"/>
      <c r="AQ3010" s="228"/>
    </row>
    <row r="3011" spans="1:43" s="1" customFormat="1" ht="15" customHeight="1" x14ac:dyDescent="0.4">
      <c r="A3011" s="7"/>
      <c r="B3011" s="7"/>
      <c r="C3011" s="7"/>
      <c r="P3011" s="2"/>
      <c r="AQ3011" s="228"/>
    </row>
    <row r="3012" spans="1:43" s="1" customFormat="1" ht="15" customHeight="1" x14ac:dyDescent="0.4">
      <c r="A3012" s="7"/>
      <c r="B3012" s="7"/>
      <c r="C3012" s="7"/>
      <c r="P3012" s="2"/>
      <c r="AQ3012" s="228"/>
    </row>
    <row r="3013" spans="1:43" s="1" customFormat="1" ht="15" customHeight="1" x14ac:dyDescent="0.4">
      <c r="A3013" s="7"/>
      <c r="B3013" s="7"/>
      <c r="C3013" s="7"/>
      <c r="P3013" s="2"/>
      <c r="AQ3013" s="228"/>
    </row>
    <row r="3014" spans="1:43" s="1" customFormat="1" ht="15" customHeight="1" x14ac:dyDescent="0.4">
      <c r="A3014" s="7"/>
      <c r="B3014" s="7"/>
      <c r="C3014" s="7"/>
      <c r="P3014" s="2"/>
      <c r="AQ3014" s="228"/>
    </row>
    <row r="3015" spans="1:43" s="1" customFormat="1" ht="15" customHeight="1" x14ac:dyDescent="0.4">
      <c r="A3015" s="7"/>
      <c r="B3015" s="7"/>
      <c r="C3015" s="7"/>
      <c r="P3015" s="2"/>
      <c r="AQ3015" s="228"/>
    </row>
    <row r="3016" spans="1:43" s="1" customFormat="1" ht="15" customHeight="1" x14ac:dyDescent="0.4">
      <c r="A3016" s="7"/>
      <c r="B3016" s="7"/>
      <c r="C3016" s="7"/>
      <c r="P3016" s="2"/>
      <c r="AQ3016" s="228"/>
    </row>
    <row r="3017" spans="1:43" s="1" customFormat="1" ht="15" customHeight="1" x14ac:dyDescent="0.4">
      <c r="A3017" s="7"/>
      <c r="B3017" s="7"/>
      <c r="C3017" s="7"/>
      <c r="P3017" s="2"/>
      <c r="AQ3017" s="228"/>
    </row>
    <row r="3018" spans="1:43" s="1" customFormat="1" ht="15" customHeight="1" x14ac:dyDescent="0.4">
      <c r="A3018" s="7"/>
      <c r="B3018" s="7"/>
      <c r="C3018" s="7"/>
      <c r="P3018" s="2"/>
      <c r="AQ3018" s="228"/>
    </row>
    <row r="3019" spans="1:43" s="1" customFormat="1" ht="15" customHeight="1" x14ac:dyDescent="0.4">
      <c r="A3019" s="7"/>
      <c r="B3019" s="7"/>
      <c r="C3019" s="7"/>
      <c r="P3019" s="2"/>
      <c r="AQ3019" s="228"/>
    </row>
    <row r="3020" spans="1:43" s="1" customFormat="1" ht="15" customHeight="1" x14ac:dyDescent="0.4">
      <c r="A3020" s="7"/>
      <c r="B3020" s="7"/>
      <c r="C3020" s="7"/>
      <c r="P3020" s="2"/>
      <c r="AQ3020" s="228"/>
    </row>
    <row r="3021" spans="1:43" s="1" customFormat="1" ht="15" customHeight="1" x14ac:dyDescent="0.4">
      <c r="A3021" s="7"/>
      <c r="B3021" s="7"/>
      <c r="C3021" s="7"/>
      <c r="P3021" s="2"/>
      <c r="AQ3021" s="228"/>
    </row>
    <row r="3022" spans="1:43" s="1" customFormat="1" ht="15" customHeight="1" x14ac:dyDescent="0.4">
      <c r="A3022" s="7"/>
      <c r="B3022" s="7"/>
      <c r="C3022" s="7"/>
      <c r="P3022" s="2"/>
      <c r="AQ3022" s="228"/>
    </row>
    <row r="3023" spans="1:43" s="1" customFormat="1" ht="15" customHeight="1" x14ac:dyDescent="0.4">
      <c r="A3023" s="7"/>
      <c r="B3023" s="7"/>
      <c r="C3023" s="7"/>
      <c r="P3023" s="2"/>
      <c r="AQ3023" s="228"/>
    </row>
    <row r="3024" spans="1:43" s="1" customFormat="1" ht="15" customHeight="1" x14ac:dyDescent="0.4">
      <c r="A3024" s="7"/>
      <c r="B3024" s="7"/>
      <c r="C3024" s="7"/>
      <c r="P3024" s="2"/>
      <c r="AQ3024" s="228"/>
    </row>
    <row r="3025" spans="1:43" s="1" customFormat="1" ht="15" customHeight="1" x14ac:dyDescent="0.4">
      <c r="A3025" s="7"/>
      <c r="B3025" s="7"/>
      <c r="C3025" s="7"/>
      <c r="P3025" s="2"/>
      <c r="AQ3025" s="228"/>
    </row>
    <row r="3026" spans="1:43" s="1" customFormat="1" ht="15" customHeight="1" x14ac:dyDescent="0.4">
      <c r="A3026" s="7"/>
      <c r="B3026" s="7"/>
      <c r="C3026" s="7"/>
      <c r="P3026" s="2"/>
      <c r="AQ3026" s="228"/>
    </row>
    <row r="3027" spans="1:43" s="1" customFormat="1" ht="15" customHeight="1" x14ac:dyDescent="0.4">
      <c r="A3027" s="7"/>
      <c r="B3027" s="7"/>
      <c r="C3027" s="7"/>
      <c r="P3027" s="2"/>
      <c r="AQ3027" s="228"/>
    </row>
    <row r="3028" spans="1:43" s="1" customFormat="1" ht="15" customHeight="1" x14ac:dyDescent="0.4">
      <c r="A3028" s="7"/>
      <c r="B3028" s="7"/>
      <c r="C3028" s="7"/>
      <c r="P3028" s="2"/>
      <c r="AQ3028" s="228"/>
    </row>
    <row r="3029" spans="1:43" s="1" customFormat="1" ht="15" customHeight="1" x14ac:dyDescent="0.4">
      <c r="A3029" s="7"/>
      <c r="B3029" s="7"/>
      <c r="C3029" s="7"/>
      <c r="P3029" s="2"/>
      <c r="AQ3029" s="228"/>
    </row>
    <row r="3030" spans="1:43" s="1" customFormat="1" ht="15" customHeight="1" x14ac:dyDescent="0.4">
      <c r="A3030" s="7"/>
      <c r="B3030" s="7"/>
      <c r="C3030" s="7"/>
      <c r="P3030" s="2"/>
      <c r="AQ3030" s="228"/>
    </row>
    <row r="3031" spans="1:43" s="1" customFormat="1" ht="15" customHeight="1" x14ac:dyDescent="0.4">
      <c r="A3031" s="7"/>
      <c r="B3031" s="7"/>
      <c r="C3031" s="7"/>
      <c r="P3031" s="2"/>
      <c r="AQ3031" s="228"/>
    </row>
    <row r="3032" spans="1:43" s="1" customFormat="1" ht="15" customHeight="1" x14ac:dyDescent="0.4">
      <c r="A3032" s="7"/>
      <c r="B3032" s="7"/>
      <c r="C3032" s="7"/>
      <c r="P3032" s="2"/>
      <c r="AQ3032" s="228"/>
    </row>
    <row r="3033" spans="1:43" s="1" customFormat="1" ht="15" customHeight="1" x14ac:dyDescent="0.4">
      <c r="A3033" s="7"/>
      <c r="B3033" s="7"/>
      <c r="C3033" s="7"/>
      <c r="P3033" s="2"/>
      <c r="AQ3033" s="228"/>
    </row>
    <row r="3034" spans="1:43" s="1" customFormat="1" ht="15" customHeight="1" x14ac:dyDescent="0.4">
      <c r="A3034" s="7"/>
      <c r="B3034" s="7"/>
      <c r="C3034" s="7"/>
      <c r="P3034" s="2"/>
      <c r="AQ3034" s="228"/>
    </row>
    <row r="3035" spans="1:43" s="1" customFormat="1" ht="15" customHeight="1" x14ac:dyDescent="0.4">
      <c r="A3035" s="7"/>
      <c r="B3035" s="7"/>
      <c r="C3035" s="7"/>
      <c r="P3035" s="2"/>
      <c r="AQ3035" s="228"/>
    </row>
    <row r="3036" spans="1:43" s="1" customFormat="1" ht="15" customHeight="1" x14ac:dyDescent="0.4">
      <c r="A3036" s="7"/>
      <c r="B3036" s="7"/>
      <c r="C3036" s="7"/>
      <c r="P3036" s="2"/>
      <c r="AQ3036" s="228"/>
    </row>
    <row r="3037" spans="1:43" s="1" customFormat="1" ht="15" customHeight="1" x14ac:dyDescent="0.4">
      <c r="A3037" s="7"/>
      <c r="B3037" s="7"/>
      <c r="C3037" s="7"/>
      <c r="P3037" s="2"/>
      <c r="AQ3037" s="228"/>
    </row>
    <row r="3038" spans="1:43" s="1" customFormat="1" ht="15" customHeight="1" x14ac:dyDescent="0.4">
      <c r="A3038" s="7"/>
      <c r="B3038" s="7"/>
      <c r="C3038" s="7"/>
      <c r="P3038" s="2"/>
      <c r="AQ3038" s="228"/>
    </row>
    <row r="3039" spans="1:43" s="1" customFormat="1" ht="15" customHeight="1" x14ac:dyDescent="0.4">
      <c r="A3039" s="7"/>
      <c r="B3039" s="7"/>
      <c r="C3039" s="7"/>
      <c r="P3039" s="2"/>
      <c r="AQ3039" s="228"/>
    </row>
    <row r="3040" spans="1:43" s="1" customFormat="1" ht="15" customHeight="1" x14ac:dyDescent="0.4">
      <c r="A3040" s="7"/>
      <c r="B3040" s="7"/>
      <c r="C3040" s="7"/>
      <c r="P3040" s="2"/>
      <c r="AQ3040" s="228"/>
    </row>
    <row r="3041" spans="1:43" s="1" customFormat="1" ht="15" customHeight="1" x14ac:dyDescent="0.4">
      <c r="A3041" s="7"/>
      <c r="B3041" s="7"/>
      <c r="C3041" s="7"/>
      <c r="P3041" s="2"/>
      <c r="AQ3041" s="228"/>
    </row>
    <row r="3042" spans="1:43" s="1" customFormat="1" ht="15" customHeight="1" x14ac:dyDescent="0.4">
      <c r="A3042" s="7"/>
      <c r="B3042" s="7"/>
      <c r="C3042" s="7"/>
      <c r="P3042" s="2"/>
      <c r="AQ3042" s="228"/>
    </row>
    <row r="3043" spans="1:43" s="1" customFormat="1" ht="15" customHeight="1" x14ac:dyDescent="0.4">
      <c r="A3043" s="7"/>
      <c r="B3043" s="7"/>
      <c r="C3043" s="7"/>
      <c r="P3043" s="2"/>
      <c r="AQ3043" s="228"/>
    </row>
    <row r="3044" spans="1:43" s="1" customFormat="1" ht="15" customHeight="1" x14ac:dyDescent="0.4">
      <c r="A3044" s="7"/>
      <c r="B3044" s="7"/>
      <c r="C3044" s="7"/>
      <c r="P3044" s="2"/>
      <c r="AQ3044" s="228"/>
    </row>
    <row r="3045" spans="1:43" s="1" customFormat="1" ht="15" customHeight="1" x14ac:dyDescent="0.4">
      <c r="A3045" s="7"/>
      <c r="B3045" s="7"/>
      <c r="C3045" s="7"/>
      <c r="P3045" s="2"/>
      <c r="AQ3045" s="228"/>
    </row>
    <row r="3046" spans="1:43" s="1" customFormat="1" ht="15" customHeight="1" x14ac:dyDescent="0.4">
      <c r="A3046" s="7"/>
      <c r="B3046" s="7"/>
      <c r="C3046" s="7"/>
      <c r="P3046" s="2"/>
      <c r="AQ3046" s="228"/>
    </row>
    <row r="3047" spans="1:43" s="1" customFormat="1" ht="15" customHeight="1" x14ac:dyDescent="0.4">
      <c r="A3047" s="7"/>
      <c r="B3047" s="7"/>
      <c r="C3047" s="7"/>
      <c r="P3047" s="2"/>
      <c r="AQ3047" s="228"/>
    </row>
    <row r="3048" spans="1:43" s="1" customFormat="1" ht="15" customHeight="1" x14ac:dyDescent="0.4">
      <c r="A3048" s="7"/>
      <c r="B3048" s="7"/>
      <c r="C3048" s="7"/>
      <c r="P3048" s="2"/>
      <c r="AQ3048" s="228"/>
    </row>
    <row r="3049" spans="1:43" s="1" customFormat="1" ht="15" customHeight="1" x14ac:dyDescent="0.4">
      <c r="A3049" s="7"/>
      <c r="B3049" s="7"/>
      <c r="C3049" s="7"/>
      <c r="P3049" s="2"/>
      <c r="AQ3049" s="228"/>
    </row>
    <row r="3050" spans="1:43" s="1" customFormat="1" ht="15" customHeight="1" x14ac:dyDescent="0.4">
      <c r="A3050" s="7"/>
      <c r="B3050" s="7"/>
      <c r="C3050" s="7"/>
      <c r="P3050" s="2"/>
      <c r="AQ3050" s="228"/>
    </row>
    <row r="3051" spans="1:43" s="1" customFormat="1" ht="15" customHeight="1" x14ac:dyDescent="0.4">
      <c r="A3051" s="7"/>
      <c r="B3051" s="7"/>
      <c r="C3051" s="7"/>
      <c r="P3051" s="2"/>
      <c r="AQ3051" s="228"/>
    </row>
    <row r="3052" spans="1:43" s="1" customFormat="1" ht="15" customHeight="1" x14ac:dyDescent="0.4">
      <c r="A3052" s="7"/>
      <c r="B3052" s="7"/>
      <c r="C3052" s="7"/>
      <c r="P3052" s="2"/>
      <c r="AQ3052" s="228"/>
    </row>
    <row r="3053" spans="1:43" s="1" customFormat="1" ht="15" customHeight="1" x14ac:dyDescent="0.4">
      <c r="A3053" s="7"/>
      <c r="B3053" s="7"/>
      <c r="C3053" s="7"/>
      <c r="P3053" s="2"/>
      <c r="AQ3053" s="228"/>
    </row>
    <row r="3054" spans="1:43" s="1" customFormat="1" ht="15" customHeight="1" x14ac:dyDescent="0.4">
      <c r="A3054" s="7"/>
      <c r="B3054" s="7"/>
      <c r="C3054" s="7"/>
      <c r="P3054" s="2"/>
      <c r="AQ3054" s="228"/>
    </row>
    <row r="3055" spans="1:43" s="1" customFormat="1" ht="15" customHeight="1" x14ac:dyDescent="0.4">
      <c r="A3055" s="7"/>
      <c r="B3055" s="7"/>
      <c r="C3055" s="7"/>
      <c r="P3055" s="2"/>
      <c r="AQ3055" s="228"/>
    </row>
    <row r="3056" spans="1:43" s="1" customFormat="1" ht="15" customHeight="1" x14ac:dyDescent="0.4">
      <c r="A3056" s="7"/>
      <c r="B3056" s="7"/>
      <c r="C3056" s="7"/>
      <c r="P3056" s="2"/>
      <c r="AQ3056" s="228"/>
    </row>
    <row r="3057" spans="1:43" s="1" customFormat="1" ht="15" customHeight="1" x14ac:dyDescent="0.4">
      <c r="A3057" s="7"/>
      <c r="B3057" s="7"/>
      <c r="C3057" s="7"/>
      <c r="P3057" s="2"/>
      <c r="AQ3057" s="228"/>
    </row>
    <row r="3058" spans="1:43" s="1" customFormat="1" ht="15" customHeight="1" x14ac:dyDescent="0.4">
      <c r="A3058" s="7"/>
      <c r="B3058" s="7"/>
      <c r="C3058" s="7"/>
      <c r="P3058" s="2"/>
      <c r="AQ3058" s="228"/>
    </row>
    <row r="3059" spans="1:43" s="1" customFormat="1" ht="15" customHeight="1" x14ac:dyDescent="0.4">
      <c r="A3059" s="7"/>
      <c r="B3059" s="7"/>
      <c r="C3059" s="7"/>
      <c r="P3059" s="2"/>
      <c r="AQ3059" s="228"/>
    </row>
    <row r="3060" spans="1:43" s="1" customFormat="1" ht="15" customHeight="1" x14ac:dyDescent="0.4">
      <c r="A3060" s="7"/>
      <c r="B3060" s="7"/>
      <c r="C3060" s="7"/>
      <c r="P3060" s="2"/>
      <c r="AQ3060" s="228"/>
    </row>
    <row r="3061" spans="1:43" s="1" customFormat="1" ht="15" customHeight="1" x14ac:dyDescent="0.4">
      <c r="A3061" s="7"/>
      <c r="B3061" s="7"/>
      <c r="C3061" s="7"/>
      <c r="P3061" s="2"/>
      <c r="AQ3061" s="228"/>
    </row>
    <row r="3062" spans="1:43" s="1" customFormat="1" ht="15" customHeight="1" x14ac:dyDescent="0.4">
      <c r="A3062" s="7"/>
      <c r="B3062" s="7"/>
      <c r="C3062" s="7"/>
      <c r="P3062" s="2"/>
      <c r="AQ3062" s="228"/>
    </row>
    <row r="3063" spans="1:43" s="1" customFormat="1" ht="15" customHeight="1" x14ac:dyDescent="0.4">
      <c r="A3063" s="7"/>
      <c r="B3063" s="7"/>
      <c r="C3063" s="7"/>
      <c r="P3063" s="2"/>
      <c r="AQ3063" s="228"/>
    </row>
    <row r="3064" spans="1:43" s="1" customFormat="1" ht="15" customHeight="1" x14ac:dyDescent="0.4">
      <c r="A3064" s="7"/>
      <c r="B3064" s="7"/>
      <c r="C3064" s="7"/>
      <c r="P3064" s="2"/>
      <c r="AQ3064" s="228"/>
    </row>
    <row r="3065" spans="1:43" s="1" customFormat="1" ht="15" customHeight="1" x14ac:dyDescent="0.4">
      <c r="A3065" s="7"/>
      <c r="B3065" s="7"/>
      <c r="C3065" s="7"/>
      <c r="P3065" s="2"/>
      <c r="AQ3065" s="228"/>
    </row>
    <row r="3066" spans="1:43" s="1" customFormat="1" ht="15" customHeight="1" x14ac:dyDescent="0.4">
      <c r="A3066" s="7"/>
      <c r="B3066" s="7"/>
      <c r="C3066" s="7"/>
      <c r="P3066" s="2"/>
      <c r="AQ3066" s="228"/>
    </row>
    <row r="3067" spans="1:43" s="1" customFormat="1" ht="15" customHeight="1" x14ac:dyDescent="0.4">
      <c r="A3067" s="7"/>
      <c r="B3067" s="7"/>
      <c r="C3067" s="7"/>
      <c r="P3067" s="2"/>
      <c r="AQ3067" s="228"/>
    </row>
    <row r="3068" spans="1:43" s="1" customFormat="1" ht="15" customHeight="1" x14ac:dyDescent="0.4">
      <c r="A3068" s="7"/>
      <c r="B3068" s="7"/>
      <c r="C3068" s="7"/>
      <c r="P3068" s="2"/>
      <c r="AQ3068" s="228"/>
    </row>
    <row r="3069" spans="1:43" s="1" customFormat="1" ht="15" customHeight="1" x14ac:dyDescent="0.4">
      <c r="A3069" s="7"/>
      <c r="B3069" s="7"/>
      <c r="C3069" s="7"/>
      <c r="P3069" s="2"/>
      <c r="AQ3069" s="228"/>
    </row>
    <row r="3070" spans="1:43" s="1" customFormat="1" ht="15" customHeight="1" x14ac:dyDescent="0.4">
      <c r="A3070" s="7"/>
      <c r="B3070" s="7"/>
      <c r="C3070" s="7"/>
      <c r="P3070" s="2"/>
      <c r="AQ3070" s="228"/>
    </row>
    <row r="3071" spans="1:43" s="1" customFormat="1" ht="15" customHeight="1" x14ac:dyDescent="0.4">
      <c r="A3071" s="7"/>
      <c r="B3071" s="7"/>
      <c r="C3071" s="7"/>
      <c r="P3071" s="2"/>
      <c r="AQ3071" s="228"/>
    </row>
    <row r="3072" spans="1:43" s="1" customFormat="1" ht="15" customHeight="1" x14ac:dyDescent="0.4">
      <c r="A3072" s="7"/>
      <c r="B3072" s="7"/>
      <c r="C3072" s="7"/>
      <c r="P3072" s="2"/>
      <c r="AQ3072" s="228"/>
    </row>
    <row r="3073" spans="1:43" s="1" customFormat="1" ht="15" customHeight="1" x14ac:dyDescent="0.4">
      <c r="A3073" s="7"/>
      <c r="B3073" s="7"/>
      <c r="C3073" s="7"/>
      <c r="P3073" s="2"/>
      <c r="AQ3073" s="228"/>
    </row>
    <row r="3074" spans="1:43" s="1" customFormat="1" ht="15" customHeight="1" x14ac:dyDescent="0.4">
      <c r="A3074" s="7"/>
      <c r="B3074" s="7"/>
      <c r="C3074" s="7"/>
      <c r="P3074" s="2"/>
      <c r="AQ3074" s="228"/>
    </row>
    <row r="3075" spans="1:43" s="1" customFormat="1" ht="15" customHeight="1" x14ac:dyDescent="0.4">
      <c r="A3075" s="7"/>
      <c r="B3075" s="7"/>
      <c r="C3075" s="7"/>
      <c r="P3075" s="2"/>
      <c r="AQ3075" s="228"/>
    </row>
    <row r="3076" spans="1:43" s="1" customFormat="1" ht="15" customHeight="1" x14ac:dyDescent="0.4">
      <c r="A3076" s="7"/>
      <c r="B3076" s="7"/>
      <c r="C3076" s="7"/>
      <c r="P3076" s="2"/>
      <c r="AQ3076" s="228"/>
    </row>
    <row r="3077" spans="1:43" s="1" customFormat="1" ht="15" customHeight="1" x14ac:dyDescent="0.4">
      <c r="A3077" s="7"/>
      <c r="B3077" s="7"/>
      <c r="C3077" s="7"/>
      <c r="P3077" s="2"/>
      <c r="AQ3077" s="228"/>
    </row>
    <row r="3078" spans="1:43" s="1" customFormat="1" ht="15" customHeight="1" x14ac:dyDescent="0.4">
      <c r="A3078" s="7"/>
      <c r="B3078" s="7"/>
      <c r="C3078" s="7"/>
      <c r="P3078" s="2"/>
      <c r="AQ3078" s="228"/>
    </row>
    <row r="3079" spans="1:43" s="1" customFormat="1" ht="15" customHeight="1" x14ac:dyDescent="0.4">
      <c r="A3079" s="7"/>
      <c r="B3079" s="7"/>
      <c r="C3079" s="7"/>
      <c r="P3079" s="2"/>
      <c r="AQ3079" s="228"/>
    </row>
    <row r="3080" spans="1:43" s="1" customFormat="1" ht="15" customHeight="1" x14ac:dyDescent="0.4">
      <c r="A3080" s="7"/>
      <c r="B3080" s="7"/>
      <c r="C3080" s="7"/>
      <c r="P3080" s="2"/>
      <c r="AQ3080" s="228"/>
    </row>
    <row r="3081" spans="1:43" s="1" customFormat="1" ht="15" customHeight="1" x14ac:dyDescent="0.4">
      <c r="A3081" s="7"/>
      <c r="B3081" s="7"/>
      <c r="C3081" s="7"/>
      <c r="P3081" s="2"/>
      <c r="AQ3081" s="228"/>
    </row>
    <row r="3082" spans="1:43" s="1" customFormat="1" ht="15" customHeight="1" x14ac:dyDescent="0.4">
      <c r="A3082" s="7"/>
      <c r="B3082" s="7"/>
      <c r="C3082" s="7"/>
      <c r="P3082" s="2"/>
      <c r="AQ3082" s="228"/>
    </row>
    <row r="3083" spans="1:43" s="1" customFormat="1" ht="15" customHeight="1" x14ac:dyDescent="0.4">
      <c r="A3083" s="7"/>
      <c r="B3083" s="7"/>
      <c r="C3083" s="7"/>
      <c r="P3083" s="2"/>
      <c r="AQ3083" s="228"/>
    </row>
    <row r="3084" spans="1:43" s="1" customFormat="1" ht="15" customHeight="1" x14ac:dyDescent="0.4">
      <c r="A3084" s="7"/>
      <c r="B3084" s="7"/>
      <c r="C3084" s="7"/>
      <c r="P3084" s="2"/>
      <c r="AQ3084" s="228"/>
    </row>
    <row r="3085" spans="1:43" s="1" customFormat="1" ht="15" customHeight="1" x14ac:dyDescent="0.4">
      <c r="A3085" s="7"/>
      <c r="B3085" s="7"/>
      <c r="C3085" s="7"/>
      <c r="P3085" s="2"/>
      <c r="AQ3085" s="228"/>
    </row>
    <row r="3086" spans="1:43" s="1" customFormat="1" ht="15" customHeight="1" x14ac:dyDescent="0.4">
      <c r="A3086" s="7"/>
      <c r="B3086" s="7"/>
      <c r="C3086" s="7"/>
      <c r="P3086" s="2"/>
      <c r="AQ3086" s="228"/>
    </row>
    <row r="3087" spans="1:43" s="1" customFormat="1" ht="15" customHeight="1" x14ac:dyDescent="0.4">
      <c r="A3087" s="7"/>
      <c r="B3087" s="7"/>
      <c r="C3087" s="7"/>
      <c r="P3087" s="2"/>
      <c r="AQ3087" s="228"/>
    </row>
    <row r="3088" spans="1:43" s="1" customFormat="1" ht="15" customHeight="1" x14ac:dyDescent="0.4">
      <c r="A3088" s="7"/>
      <c r="B3088" s="7"/>
      <c r="C3088" s="7"/>
      <c r="P3088" s="2"/>
      <c r="AQ3088" s="228"/>
    </row>
    <row r="3089" spans="1:43" s="1" customFormat="1" ht="15" customHeight="1" x14ac:dyDescent="0.4">
      <c r="A3089" s="7"/>
      <c r="B3089" s="7"/>
      <c r="C3089" s="7"/>
      <c r="P3089" s="2"/>
      <c r="AQ3089" s="228"/>
    </row>
    <row r="3090" spans="1:43" s="1" customFormat="1" ht="15" customHeight="1" x14ac:dyDescent="0.4">
      <c r="A3090" s="7"/>
      <c r="B3090" s="7"/>
      <c r="C3090" s="7"/>
      <c r="P3090" s="2"/>
      <c r="AQ3090" s="228"/>
    </row>
    <row r="3091" spans="1:43" s="1" customFormat="1" ht="15" customHeight="1" x14ac:dyDescent="0.4">
      <c r="A3091" s="7"/>
      <c r="B3091" s="7"/>
      <c r="C3091" s="7"/>
      <c r="P3091" s="2"/>
      <c r="AQ3091" s="228"/>
    </row>
    <row r="3092" spans="1:43" s="1" customFormat="1" ht="15" customHeight="1" x14ac:dyDescent="0.4">
      <c r="A3092" s="7"/>
      <c r="B3092" s="7"/>
      <c r="C3092" s="7"/>
      <c r="P3092" s="2"/>
      <c r="AQ3092" s="228"/>
    </row>
    <row r="3093" spans="1:43" s="1" customFormat="1" ht="15" customHeight="1" x14ac:dyDescent="0.4">
      <c r="A3093" s="7"/>
      <c r="B3093" s="7"/>
      <c r="C3093" s="7"/>
      <c r="P3093" s="2"/>
      <c r="AQ3093" s="228"/>
    </row>
    <row r="3094" spans="1:43" s="1" customFormat="1" ht="15" customHeight="1" x14ac:dyDescent="0.4">
      <c r="A3094" s="7"/>
      <c r="B3094" s="7"/>
      <c r="C3094" s="7"/>
      <c r="P3094" s="2"/>
      <c r="AQ3094" s="228"/>
    </row>
    <row r="3095" spans="1:43" s="1" customFormat="1" ht="15" customHeight="1" x14ac:dyDescent="0.4">
      <c r="A3095" s="7"/>
      <c r="B3095" s="7"/>
      <c r="C3095" s="7"/>
      <c r="P3095" s="2"/>
      <c r="AQ3095" s="228"/>
    </row>
    <row r="3096" spans="1:43" s="1" customFormat="1" ht="15" customHeight="1" x14ac:dyDescent="0.4">
      <c r="A3096" s="7"/>
      <c r="B3096" s="7"/>
      <c r="C3096" s="7"/>
      <c r="P3096" s="2"/>
      <c r="AQ3096" s="228"/>
    </row>
    <row r="3097" spans="1:43" s="1" customFormat="1" ht="15" customHeight="1" x14ac:dyDescent="0.4">
      <c r="A3097" s="7"/>
      <c r="B3097" s="7"/>
      <c r="C3097" s="7"/>
      <c r="P3097" s="2"/>
      <c r="AQ3097" s="228"/>
    </row>
    <row r="3098" spans="1:43" s="1" customFormat="1" ht="15" customHeight="1" x14ac:dyDescent="0.4">
      <c r="A3098" s="7"/>
      <c r="B3098" s="7"/>
      <c r="C3098" s="7"/>
      <c r="P3098" s="2"/>
      <c r="AQ3098" s="228"/>
    </row>
    <row r="3099" spans="1:43" s="1" customFormat="1" ht="15" customHeight="1" x14ac:dyDescent="0.4">
      <c r="A3099" s="7"/>
      <c r="B3099" s="7"/>
      <c r="C3099" s="7"/>
      <c r="P3099" s="2"/>
      <c r="AQ3099" s="228"/>
    </row>
    <row r="3100" spans="1:43" s="1" customFormat="1" ht="15" customHeight="1" x14ac:dyDescent="0.4">
      <c r="A3100" s="7"/>
      <c r="B3100" s="7"/>
      <c r="C3100" s="7"/>
      <c r="P3100" s="2"/>
      <c r="AQ3100" s="228"/>
    </row>
    <row r="3101" spans="1:43" s="1" customFormat="1" ht="15" customHeight="1" x14ac:dyDescent="0.4">
      <c r="A3101" s="7"/>
      <c r="B3101" s="7"/>
      <c r="C3101" s="7"/>
      <c r="P3101" s="2"/>
      <c r="AQ3101" s="228"/>
    </row>
    <row r="3102" spans="1:43" s="1" customFormat="1" ht="15" customHeight="1" x14ac:dyDescent="0.4">
      <c r="A3102" s="7"/>
      <c r="B3102" s="7"/>
      <c r="C3102" s="7"/>
      <c r="P3102" s="2"/>
      <c r="AQ3102" s="228"/>
    </row>
    <row r="3103" spans="1:43" s="1" customFormat="1" ht="15" customHeight="1" x14ac:dyDescent="0.4">
      <c r="A3103" s="7"/>
      <c r="B3103" s="7"/>
      <c r="C3103" s="7"/>
      <c r="P3103" s="2"/>
      <c r="AQ3103" s="228"/>
    </row>
    <row r="3104" spans="1:43" s="1" customFormat="1" ht="15" customHeight="1" x14ac:dyDescent="0.4">
      <c r="A3104" s="7"/>
      <c r="B3104" s="7"/>
      <c r="C3104" s="7"/>
      <c r="P3104" s="2"/>
      <c r="AQ3104" s="228"/>
    </row>
    <row r="3105" spans="1:43" s="1" customFormat="1" ht="15" customHeight="1" x14ac:dyDescent="0.4">
      <c r="A3105" s="7"/>
      <c r="B3105" s="7"/>
      <c r="C3105" s="7"/>
      <c r="P3105" s="2"/>
      <c r="AQ3105" s="228"/>
    </row>
    <row r="3106" spans="1:43" s="1" customFormat="1" ht="15" customHeight="1" x14ac:dyDescent="0.4">
      <c r="A3106" s="7"/>
      <c r="B3106" s="7"/>
      <c r="C3106" s="7"/>
      <c r="P3106" s="2"/>
      <c r="AQ3106" s="228"/>
    </row>
    <row r="3107" spans="1:43" s="1" customFormat="1" ht="15" customHeight="1" x14ac:dyDescent="0.4">
      <c r="A3107" s="7"/>
      <c r="B3107" s="7"/>
      <c r="C3107" s="7"/>
      <c r="P3107" s="2"/>
      <c r="AQ3107" s="228"/>
    </row>
    <row r="3108" spans="1:43" s="1" customFormat="1" ht="15" customHeight="1" x14ac:dyDescent="0.4">
      <c r="A3108" s="7"/>
      <c r="B3108" s="7"/>
      <c r="C3108" s="7"/>
      <c r="P3108" s="2"/>
      <c r="AQ3108" s="228"/>
    </row>
    <row r="3109" spans="1:43" s="1" customFormat="1" ht="15" customHeight="1" x14ac:dyDescent="0.4">
      <c r="A3109" s="7"/>
      <c r="B3109" s="7"/>
      <c r="C3109" s="7"/>
      <c r="P3109" s="2"/>
      <c r="AQ3109" s="228"/>
    </row>
    <row r="3110" spans="1:43" s="1" customFormat="1" ht="15" customHeight="1" x14ac:dyDescent="0.4">
      <c r="A3110" s="7"/>
      <c r="B3110" s="7"/>
      <c r="C3110" s="7"/>
      <c r="P3110" s="2"/>
      <c r="AQ3110" s="228"/>
    </row>
    <row r="3111" spans="1:43" s="1" customFormat="1" ht="15" customHeight="1" x14ac:dyDescent="0.4">
      <c r="A3111" s="7"/>
      <c r="B3111" s="7"/>
      <c r="C3111" s="7"/>
      <c r="P3111" s="2"/>
      <c r="AQ3111" s="228"/>
    </row>
    <row r="3112" spans="1:43" s="1" customFormat="1" ht="15" customHeight="1" x14ac:dyDescent="0.4">
      <c r="A3112" s="7"/>
      <c r="B3112" s="7"/>
      <c r="C3112" s="7"/>
      <c r="P3112" s="2"/>
      <c r="AQ3112" s="228"/>
    </row>
    <row r="3113" spans="1:43" s="1" customFormat="1" ht="15" customHeight="1" x14ac:dyDescent="0.4">
      <c r="A3113" s="7"/>
      <c r="B3113" s="7"/>
      <c r="C3113" s="7"/>
      <c r="P3113" s="2"/>
      <c r="AQ3113" s="228"/>
    </row>
    <row r="3114" spans="1:43" s="1" customFormat="1" ht="15" customHeight="1" x14ac:dyDescent="0.4">
      <c r="A3114" s="7"/>
      <c r="B3114" s="7"/>
      <c r="C3114" s="7"/>
      <c r="P3114" s="2"/>
      <c r="AQ3114" s="228"/>
    </row>
    <row r="3115" spans="1:43" s="1" customFormat="1" ht="15" customHeight="1" x14ac:dyDescent="0.4">
      <c r="A3115" s="7"/>
      <c r="B3115" s="7"/>
      <c r="C3115" s="7"/>
      <c r="P3115" s="2"/>
      <c r="AQ3115" s="228"/>
    </row>
    <row r="3116" spans="1:43" s="1" customFormat="1" ht="15" customHeight="1" x14ac:dyDescent="0.4">
      <c r="A3116" s="7"/>
      <c r="B3116" s="7"/>
      <c r="C3116" s="7"/>
      <c r="P3116" s="2"/>
      <c r="AQ3116" s="228"/>
    </row>
    <row r="3117" spans="1:43" s="1" customFormat="1" ht="15" customHeight="1" x14ac:dyDescent="0.4">
      <c r="A3117" s="7"/>
      <c r="B3117" s="7"/>
      <c r="C3117" s="7"/>
      <c r="P3117" s="2"/>
      <c r="AQ3117" s="228"/>
    </row>
    <row r="3118" spans="1:43" s="1" customFormat="1" ht="15" customHeight="1" x14ac:dyDescent="0.4">
      <c r="A3118" s="7"/>
      <c r="B3118" s="7"/>
      <c r="C3118" s="7"/>
      <c r="P3118" s="2"/>
      <c r="AQ3118" s="228"/>
    </row>
    <row r="3119" spans="1:43" s="1" customFormat="1" ht="15" customHeight="1" x14ac:dyDescent="0.4">
      <c r="A3119" s="7"/>
      <c r="B3119" s="7"/>
      <c r="C3119" s="7"/>
      <c r="P3119" s="2"/>
      <c r="AQ3119" s="228"/>
    </row>
    <row r="3120" spans="1:43" s="1" customFormat="1" ht="15" customHeight="1" x14ac:dyDescent="0.4">
      <c r="A3120" s="7"/>
      <c r="B3120" s="7"/>
      <c r="C3120" s="7"/>
      <c r="P3120" s="2"/>
      <c r="AQ3120" s="228"/>
    </row>
    <row r="3121" spans="1:43" s="1" customFormat="1" ht="15" customHeight="1" x14ac:dyDescent="0.4">
      <c r="A3121" s="7"/>
      <c r="B3121" s="7"/>
      <c r="C3121" s="7"/>
      <c r="P3121" s="2"/>
      <c r="AQ3121" s="228"/>
    </row>
    <row r="3122" spans="1:43" s="1" customFormat="1" ht="15" customHeight="1" x14ac:dyDescent="0.4">
      <c r="A3122" s="7"/>
      <c r="B3122" s="7"/>
      <c r="C3122" s="7"/>
      <c r="P3122" s="2"/>
      <c r="AQ3122" s="228"/>
    </row>
    <row r="3123" spans="1:43" s="1" customFormat="1" ht="15" customHeight="1" x14ac:dyDescent="0.4">
      <c r="A3123" s="7"/>
      <c r="B3123" s="7"/>
      <c r="C3123" s="7"/>
      <c r="P3123" s="2"/>
      <c r="AQ3123" s="228"/>
    </row>
    <row r="3124" spans="1:43" s="1" customFormat="1" ht="15" customHeight="1" x14ac:dyDescent="0.4">
      <c r="A3124" s="7"/>
      <c r="B3124" s="7"/>
      <c r="C3124" s="7"/>
      <c r="P3124" s="2"/>
      <c r="AQ3124" s="228"/>
    </row>
    <row r="3125" spans="1:43" s="1" customFormat="1" ht="15" customHeight="1" x14ac:dyDescent="0.4">
      <c r="A3125" s="7"/>
      <c r="B3125" s="7"/>
      <c r="C3125" s="7"/>
      <c r="P3125" s="2"/>
      <c r="AQ3125" s="228"/>
    </row>
    <row r="3126" spans="1:43" s="1" customFormat="1" ht="15" customHeight="1" x14ac:dyDescent="0.4">
      <c r="A3126" s="7"/>
      <c r="B3126" s="7"/>
      <c r="C3126" s="7"/>
      <c r="P3126" s="2"/>
      <c r="AQ3126" s="228"/>
    </row>
    <row r="3127" spans="1:43" s="1" customFormat="1" ht="15" customHeight="1" x14ac:dyDescent="0.4">
      <c r="A3127" s="7"/>
      <c r="B3127" s="7"/>
      <c r="C3127" s="7"/>
      <c r="P3127" s="2"/>
      <c r="AQ3127" s="228"/>
    </row>
    <row r="3128" spans="1:43" s="1" customFormat="1" ht="15" customHeight="1" x14ac:dyDescent="0.4">
      <c r="A3128" s="7"/>
      <c r="B3128" s="7"/>
      <c r="C3128" s="7"/>
      <c r="P3128" s="2"/>
      <c r="AQ3128" s="228"/>
    </row>
    <row r="3129" spans="1:43" s="1" customFormat="1" ht="15" customHeight="1" x14ac:dyDescent="0.4">
      <c r="A3129" s="7"/>
      <c r="B3129" s="7"/>
      <c r="C3129" s="7"/>
      <c r="P3129" s="2"/>
      <c r="AQ3129" s="228"/>
    </row>
    <row r="3130" spans="1:43" s="1" customFormat="1" ht="15" customHeight="1" x14ac:dyDescent="0.4">
      <c r="A3130" s="7"/>
      <c r="B3130" s="7"/>
      <c r="C3130" s="7"/>
      <c r="P3130" s="2"/>
      <c r="AQ3130" s="228"/>
    </row>
    <row r="3131" spans="1:43" s="1" customFormat="1" ht="15" customHeight="1" x14ac:dyDescent="0.4">
      <c r="A3131" s="7"/>
      <c r="B3131" s="7"/>
      <c r="C3131" s="7"/>
      <c r="P3131" s="2"/>
      <c r="AQ3131" s="228"/>
    </row>
    <row r="3132" spans="1:43" s="1" customFormat="1" ht="15" customHeight="1" x14ac:dyDescent="0.4">
      <c r="A3132" s="7"/>
      <c r="B3132" s="7"/>
      <c r="C3132" s="7"/>
      <c r="P3132" s="2"/>
      <c r="AQ3132" s="228"/>
    </row>
    <row r="3133" spans="1:43" s="1" customFormat="1" ht="15" customHeight="1" x14ac:dyDescent="0.4">
      <c r="A3133" s="7"/>
      <c r="B3133" s="7"/>
      <c r="C3133" s="7"/>
      <c r="P3133" s="2"/>
      <c r="AQ3133" s="228"/>
    </row>
    <row r="3134" spans="1:43" s="1" customFormat="1" ht="15" customHeight="1" x14ac:dyDescent="0.4">
      <c r="A3134" s="7"/>
      <c r="B3134" s="7"/>
      <c r="C3134" s="7"/>
      <c r="P3134" s="2"/>
      <c r="AQ3134" s="228"/>
    </row>
    <row r="3135" spans="1:43" s="1" customFormat="1" ht="15" customHeight="1" x14ac:dyDescent="0.4">
      <c r="A3135" s="7"/>
      <c r="B3135" s="7"/>
      <c r="C3135" s="7"/>
      <c r="P3135" s="2"/>
      <c r="AQ3135" s="228"/>
    </row>
    <row r="3136" spans="1:43" s="1" customFormat="1" ht="15" customHeight="1" x14ac:dyDescent="0.4">
      <c r="A3136" s="7"/>
      <c r="B3136" s="7"/>
      <c r="C3136" s="7"/>
      <c r="P3136" s="2"/>
      <c r="AQ3136" s="228"/>
    </row>
    <row r="3137" spans="1:43" s="1" customFormat="1" ht="15" customHeight="1" x14ac:dyDescent="0.4">
      <c r="A3137" s="7"/>
      <c r="B3137" s="7"/>
      <c r="C3137" s="7"/>
      <c r="P3137" s="2"/>
      <c r="AQ3137" s="228"/>
    </row>
    <row r="3138" spans="1:43" s="1" customFormat="1" ht="15" customHeight="1" x14ac:dyDescent="0.4">
      <c r="A3138" s="7"/>
      <c r="B3138" s="7"/>
      <c r="C3138" s="7"/>
      <c r="P3138" s="2"/>
      <c r="AQ3138" s="228"/>
    </row>
    <row r="3139" spans="1:43" s="1" customFormat="1" ht="15" customHeight="1" x14ac:dyDescent="0.4">
      <c r="A3139" s="7"/>
      <c r="B3139" s="7"/>
      <c r="C3139" s="7"/>
      <c r="P3139" s="2"/>
      <c r="AQ3139" s="228"/>
    </row>
    <row r="3140" spans="1:43" s="1" customFormat="1" ht="15" customHeight="1" x14ac:dyDescent="0.4">
      <c r="A3140" s="7"/>
      <c r="B3140" s="7"/>
      <c r="C3140" s="7"/>
      <c r="P3140" s="2"/>
      <c r="AQ3140" s="228"/>
    </row>
    <row r="3141" spans="1:43" s="1" customFormat="1" ht="15" customHeight="1" x14ac:dyDescent="0.4">
      <c r="A3141" s="7"/>
      <c r="B3141" s="7"/>
      <c r="C3141" s="7"/>
      <c r="P3141" s="2"/>
      <c r="AQ3141" s="228"/>
    </row>
    <row r="3142" spans="1:43" s="1" customFormat="1" ht="15" customHeight="1" x14ac:dyDescent="0.4">
      <c r="A3142" s="7"/>
      <c r="B3142" s="7"/>
      <c r="C3142" s="7"/>
      <c r="P3142" s="2"/>
      <c r="AQ3142" s="228"/>
    </row>
    <row r="3143" spans="1:43" s="1" customFormat="1" ht="15" customHeight="1" x14ac:dyDescent="0.4">
      <c r="A3143" s="7"/>
      <c r="B3143" s="7"/>
      <c r="C3143" s="7"/>
      <c r="P3143" s="2"/>
      <c r="AQ3143" s="228"/>
    </row>
    <row r="3144" spans="1:43" s="1" customFormat="1" ht="15" customHeight="1" x14ac:dyDescent="0.4">
      <c r="A3144" s="7"/>
      <c r="B3144" s="7"/>
      <c r="C3144" s="7"/>
      <c r="P3144" s="2"/>
      <c r="AQ3144" s="228"/>
    </row>
    <row r="3145" spans="1:43" s="1" customFormat="1" ht="15" customHeight="1" x14ac:dyDescent="0.4">
      <c r="A3145" s="7"/>
      <c r="B3145" s="7"/>
      <c r="C3145" s="7"/>
      <c r="P3145" s="2"/>
      <c r="AQ3145" s="228"/>
    </row>
    <row r="3146" spans="1:43" s="1" customFormat="1" ht="15" customHeight="1" x14ac:dyDescent="0.4">
      <c r="A3146" s="7"/>
      <c r="B3146" s="7"/>
      <c r="C3146" s="7"/>
      <c r="P3146" s="2"/>
      <c r="AQ3146" s="228"/>
    </row>
    <row r="3147" spans="1:43" s="1" customFormat="1" ht="15" customHeight="1" x14ac:dyDescent="0.4">
      <c r="A3147" s="7"/>
      <c r="B3147" s="7"/>
      <c r="C3147" s="7"/>
      <c r="P3147" s="2"/>
      <c r="AQ3147" s="228"/>
    </row>
    <row r="3148" spans="1:43" s="1" customFormat="1" ht="15" customHeight="1" x14ac:dyDescent="0.4">
      <c r="A3148" s="7"/>
      <c r="B3148" s="7"/>
      <c r="C3148" s="7"/>
      <c r="P3148" s="2"/>
      <c r="AQ3148" s="228"/>
    </row>
    <row r="3149" spans="1:43" s="1" customFormat="1" ht="15" customHeight="1" x14ac:dyDescent="0.4">
      <c r="A3149" s="7"/>
      <c r="B3149" s="7"/>
      <c r="C3149" s="7"/>
      <c r="P3149" s="2"/>
      <c r="AQ3149" s="228"/>
    </row>
    <row r="3150" spans="1:43" s="1" customFormat="1" ht="15" customHeight="1" x14ac:dyDescent="0.4">
      <c r="A3150" s="7"/>
      <c r="B3150" s="7"/>
      <c r="C3150" s="7"/>
      <c r="P3150" s="2"/>
      <c r="AQ3150" s="228"/>
    </row>
    <row r="3151" spans="1:43" s="1" customFormat="1" ht="15" customHeight="1" x14ac:dyDescent="0.4">
      <c r="A3151" s="7"/>
      <c r="B3151" s="7"/>
      <c r="C3151" s="7"/>
      <c r="P3151" s="2"/>
      <c r="AQ3151" s="228"/>
    </row>
    <row r="3152" spans="1:43" s="1" customFormat="1" ht="15" customHeight="1" x14ac:dyDescent="0.4">
      <c r="A3152" s="7"/>
      <c r="B3152" s="7"/>
      <c r="C3152" s="7"/>
      <c r="P3152" s="2"/>
      <c r="AQ3152" s="228"/>
    </row>
    <row r="3153" spans="1:43" s="1" customFormat="1" ht="15" customHeight="1" x14ac:dyDescent="0.4">
      <c r="A3153" s="7"/>
      <c r="B3153" s="7"/>
      <c r="C3153" s="7"/>
      <c r="P3153" s="2"/>
      <c r="AQ3153" s="228"/>
    </row>
    <row r="3154" spans="1:43" s="1" customFormat="1" ht="15" customHeight="1" x14ac:dyDescent="0.4">
      <c r="A3154" s="7"/>
      <c r="B3154" s="7"/>
      <c r="C3154" s="7"/>
      <c r="P3154" s="2"/>
      <c r="AQ3154" s="228"/>
    </row>
    <row r="3155" spans="1:43" s="1" customFormat="1" ht="15" customHeight="1" x14ac:dyDescent="0.4">
      <c r="A3155" s="7"/>
      <c r="B3155" s="7"/>
      <c r="C3155" s="7"/>
      <c r="P3155" s="2"/>
      <c r="AQ3155" s="228"/>
    </row>
    <row r="3156" spans="1:43" s="1" customFormat="1" ht="15" customHeight="1" x14ac:dyDescent="0.4">
      <c r="A3156" s="7"/>
      <c r="B3156" s="7"/>
      <c r="C3156" s="7"/>
      <c r="P3156" s="2"/>
      <c r="AQ3156" s="228"/>
    </row>
    <row r="3157" spans="1:43" s="1" customFormat="1" ht="15" customHeight="1" x14ac:dyDescent="0.4">
      <c r="A3157" s="7"/>
      <c r="B3157" s="7"/>
      <c r="C3157" s="7"/>
      <c r="P3157" s="2"/>
      <c r="AQ3157" s="228"/>
    </row>
    <row r="3158" spans="1:43" s="1" customFormat="1" ht="15" customHeight="1" x14ac:dyDescent="0.4">
      <c r="A3158" s="7"/>
      <c r="B3158" s="7"/>
      <c r="C3158" s="7"/>
      <c r="P3158" s="2"/>
      <c r="AQ3158" s="228"/>
    </row>
    <row r="3159" spans="1:43" s="1" customFormat="1" ht="15" customHeight="1" x14ac:dyDescent="0.4">
      <c r="A3159" s="7"/>
      <c r="B3159" s="7"/>
      <c r="C3159" s="7"/>
      <c r="P3159" s="2"/>
      <c r="AQ3159" s="228"/>
    </row>
    <row r="3160" spans="1:43" s="1" customFormat="1" ht="15" customHeight="1" x14ac:dyDescent="0.4">
      <c r="A3160" s="7"/>
      <c r="B3160" s="7"/>
      <c r="C3160" s="7"/>
      <c r="P3160" s="2"/>
      <c r="AQ3160" s="228"/>
    </row>
    <row r="3161" spans="1:43" s="1" customFormat="1" ht="15" customHeight="1" x14ac:dyDescent="0.4">
      <c r="A3161" s="7"/>
      <c r="B3161" s="7"/>
      <c r="C3161" s="7"/>
      <c r="P3161" s="2"/>
      <c r="AQ3161" s="228"/>
    </row>
    <row r="3162" spans="1:43" s="1" customFormat="1" ht="15" customHeight="1" x14ac:dyDescent="0.4">
      <c r="A3162" s="7"/>
      <c r="B3162" s="7"/>
      <c r="C3162" s="7"/>
      <c r="P3162" s="2"/>
      <c r="AQ3162" s="228"/>
    </row>
    <row r="3163" spans="1:43" s="1" customFormat="1" ht="15" customHeight="1" x14ac:dyDescent="0.4">
      <c r="A3163" s="7"/>
      <c r="B3163" s="7"/>
      <c r="C3163" s="7"/>
      <c r="P3163" s="2"/>
      <c r="AQ3163" s="228"/>
    </row>
    <row r="3164" spans="1:43" s="1" customFormat="1" ht="15" customHeight="1" x14ac:dyDescent="0.4">
      <c r="A3164" s="7"/>
      <c r="B3164" s="7"/>
      <c r="C3164" s="7"/>
      <c r="P3164" s="2"/>
      <c r="AQ3164" s="228"/>
    </row>
    <row r="3165" spans="1:43" s="1" customFormat="1" ht="15" customHeight="1" x14ac:dyDescent="0.4">
      <c r="A3165" s="7"/>
      <c r="B3165" s="7"/>
      <c r="C3165" s="7"/>
      <c r="P3165" s="2"/>
      <c r="AQ3165" s="228"/>
    </row>
    <row r="3166" spans="1:43" s="1" customFormat="1" ht="15" customHeight="1" x14ac:dyDescent="0.4">
      <c r="A3166" s="7"/>
      <c r="B3166" s="7"/>
      <c r="C3166" s="7"/>
      <c r="P3166" s="2"/>
      <c r="AQ3166" s="228"/>
    </row>
    <row r="3167" spans="1:43" s="1" customFormat="1" ht="15" customHeight="1" x14ac:dyDescent="0.4">
      <c r="A3167" s="7"/>
      <c r="B3167" s="7"/>
      <c r="C3167" s="7"/>
      <c r="P3167" s="2"/>
      <c r="AQ3167" s="228"/>
    </row>
    <row r="3168" spans="1:43" s="1" customFormat="1" ht="15" customHeight="1" x14ac:dyDescent="0.4">
      <c r="A3168" s="7"/>
      <c r="B3168" s="7"/>
      <c r="C3168" s="7"/>
      <c r="P3168" s="2"/>
      <c r="AQ3168" s="228"/>
    </row>
    <row r="3169" spans="1:43" s="1" customFormat="1" ht="15" customHeight="1" x14ac:dyDescent="0.4">
      <c r="A3169" s="7"/>
      <c r="B3169" s="7"/>
      <c r="C3169" s="7"/>
      <c r="P3169" s="2"/>
      <c r="AQ3169" s="228"/>
    </row>
    <row r="3170" spans="1:43" s="1" customFormat="1" ht="15" customHeight="1" x14ac:dyDescent="0.4">
      <c r="A3170" s="7"/>
      <c r="B3170" s="7"/>
      <c r="C3170" s="7"/>
      <c r="P3170" s="2"/>
      <c r="AQ3170" s="228"/>
    </row>
    <row r="3171" spans="1:43" s="1" customFormat="1" ht="15" customHeight="1" x14ac:dyDescent="0.4">
      <c r="A3171" s="7"/>
      <c r="B3171" s="7"/>
      <c r="C3171" s="7"/>
      <c r="P3171" s="2"/>
      <c r="AQ3171" s="228"/>
    </row>
    <row r="3172" spans="1:43" s="1" customFormat="1" ht="15" customHeight="1" x14ac:dyDescent="0.4">
      <c r="A3172" s="7"/>
      <c r="B3172" s="7"/>
      <c r="C3172" s="7"/>
      <c r="P3172" s="2"/>
      <c r="AQ3172" s="228"/>
    </row>
    <row r="3173" spans="1:43" s="1" customFormat="1" ht="15" customHeight="1" x14ac:dyDescent="0.4">
      <c r="A3173" s="7"/>
      <c r="B3173" s="7"/>
      <c r="C3173" s="7"/>
      <c r="P3173" s="2"/>
      <c r="AQ3173" s="228"/>
    </row>
    <row r="3174" spans="1:43" s="1" customFormat="1" ht="15" customHeight="1" x14ac:dyDescent="0.4">
      <c r="A3174" s="7"/>
      <c r="B3174" s="7"/>
      <c r="C3174" s="7"/>
      <c r="P3174" s="2"/>
      <c r="AQ3174" s="228"/>
    </row>
    <row r="3175" spans="1:43" s="1" customFormat="1" ht="15" customHeight="1" x14ac:dyDescent="0.4">
      <c r="A3175" s="7"/>
      <c r="B3175" s="7"/>
      <c r="C3175" s="7"/>
      <c r="P3175" s="2"/>
      <c r="AQ3175" s="228"/>
    </row>
    <row r="3176" spans="1:43" s="1" customFormat="1" ht="15" customHeight="1" x14ac:dyDescent="0.4">
      <c r="A3176" s="7"/>
      <c r="B3176" s="7"/>
      <c r="C3176" s="7"/>
      <c r="P3176" s="2"/>
      <c r="AQ3176" s="228"/>
    </row>
    <row r="3177" spans="1:43" s="1" customFormat="1" ht="15" customHeight="1" x14ac:dyDescent="0.4">
      <c r="A3177" s="7"/>
      <c r="B3177" s="7"/>
      <c r="C3177" s="7"/>
      <c r="P3177" s="2"/>
      <c r="AQ3177" s="228"/>
    </row>
    <row r="3178" spans="1:43" s="1" customFormat="1" ht="15" customHeight="1" x14ac:dyDescent="0.4">
      <c r="A3178" s="7"/>
      <c r="B3178" s="7"/>
      <c r="C3178" s="7"/>
      <c r="P3178" s="2"/>
      <c r="AQ3178" s="228"/>
    </row>
    <row r="3179" spans="1:43" s="1" customFormat="1" ht="15" customHeight="1" x14ac:dyDescent="0.4">
      <c r="A3179" s="7"/>
      <c r="B3179" s="7"/>
      <c r="C3179" s="7"/>
      <c r="P3179" s="2"/>
      <c r="AQ3179" s="228"/>
    </row>
    <row r="3180" spans="1:43" s="1" customFormat="1" ht="15" customHeight="1" x14ac:dyDescent="0.4">
      <c r="A3180" s="7"/>
      <c r="B3180" s="7"/>
      <c r="C3180" s="7"/>
      <c r="P3180" s="2"/>
      <c r="AQ3180" s="228"/>
    </row>
    <row r="3181" spans="1:43" s="1" customFormat="1" ht="15" customHeight="1" x14ac:dyDescent="0.4">
      <c r="A3181" s="7"/>
      <c r="B3181" s="7"/>
      <c r="C3181" s="7"/>
      <c r="P3181" s="2"/>
      <c r="AQ3181" s="228"/>
    </row>
    <row r="3182" spans="1:43" s="1" customFormat="1" ht="15" customHeight="1" x14ac:dyDescent="0.4">
      <c r="A3182" s="7"/>
      <c r="B3182" s="7"/>
      <c r="C3182" s="7"/>
      <c r="P3182" s="2"/>
      <c r="AQ3182" s="228"/>
    </row>
    <row r="3183" spans="1:43" s="1" customFormat="1" ht="15" customHeight="1" x14ac:dyDescent="0.4">
      <c r="A3183" s="7"/>
      <c r="B3183" s="7"/>
      <c r="C3183" s="7"/>
      <c r="P3183" s="2"/>
      <c r="AQ3183" s="228"/>
    </row>
    <row r="3184" spans="1:43" s="1" customFormat="1" ht="15" customHeight="1" x14ac:dyDescent="0.4">
      <c r="A3184" s="7"/>
      <c r="B3184" s="7"/>
      <c r="C3184" s="7"/>
      <c r="P3184" s="2"/>
      <c r="AQ3184" s="228"/>
    </row>
    <row r="3185" spans="1:43" s="1" customFormat="1" ht="15" customHeight="1" x14ac:dyDescent="0.4">
      <c r="A3185" s="7"/>
      <c r="B3185" s="7"/>
      <c r="C3185" s="7"/>
      <c r="P3185" s="2"/>
      <c r="AQ3185" s="228"/>
    </row>
    <row r="3186" spans="1:43" s="1" customFormat="1" ht="15" customHeight="1" x14ac:dyDescent="0.4">
      <c r="A3186" s="7"/>
      <c r="B3186" s="7"/>
      <c r="C3186" s="7"/>
      <c r="P3186" s="2"/>
      <c r="AQ3186" s="228"/>
    </row>
    <row r="3187" spans="1:43" s="1" customFormat="1" ht="15" customHeight="1" x14ac:dyDescent="0.4">
      <c r="A3187" s="7"/>
      <c r="B3187" s="7"/>
      <c r="C3187" s="7"/>
      <c r="P3187" s="2"/>
      <c r="AQ3187" s="228"/>
    </row>
    <row r="3188" spans="1:43" s="1" customFormat="1" ht="15" customHeight="1" x14ac:dyDescent="0.4">
      <c r="A3188" s="7"/>
      <c r="B3188" s="7"/>
      <c r="C3188" s="7"/>
      <c r="P3188" s="2"/>
      <c r="AQ3188" s="228"/>
    </row>
    <row r="3189" spans="1:43" s="1" customFormat="1" ht="15" customHeight="1" x14ac:dyDescent="0.4">
      <c r="A3189" s="7"/>
      <c r="B3189" s="7"/>
      <c r="C3189" s="7"/>
      <c r="P3189" s="2"/>
      <c r="AQ3189" s="228"/>
    </row>
    <row r="3190" spans="1:43" s="1" customFormat="1" ht="15" customHeight="1" x14ac:dyDescent="0.4">
      <c r="A3190" s="7"/>
      <c r="B3190" s="7"/>
      <c r="C3190" s="7"/>
      <c r="P3190" s="2"/>
      <c r="AQ3190" s="228"/>
    </row>
    <row r="3191" spans="1:43" s="1" customFormat="1" ht="15" customHeight="1" x14ac:dyDescent="0.4">
      <c r="A3191" s="7"/>
      <c r="B3191" s="7"/>
      <c r="C3191" s="7"/>
      <c r="P3191" s="2"/>
      <c r="AQ3191" s="228"/>
    </row>
    <row r="3192" spans="1:43" s="1" customFormat="1" ht="15" customHeight="1" x14ac:dyDescent="0.4">
      <c r="A3192" s="7"/>
      <c r="B3192" s="7"/>
      <c r="C3192" s="7"/>
      <c r="P3192" s="2"/>
      <c r="AQ3192" s="228"/>
    </row>
    <row r="3193" spans="1:43" s="1" customFormat="1" ht="15" customHeight="1" x14ac:dyDescent="0.4">
      <c r="A3193" s="7"/>
      <c r="B3193" s="7"/>
      <c r="C3193" s="7"/>
      <c r="P3193" s="2"/>
      <c r="AQ3193" s="228"/>
    </row>
    <row r="3194" spans="1:43" s="1" customFormat="1" ht="15" customHeight="1" x14ac:dyDescent="0.4">
      <c r="A3194" s="7"/>
      <c r="B3194" s="7"/>
      <c r="C3194" s="7"/>
      <c r="P3194" s="2"/>
      <c r="AQ3194" s="228"/>
    </row>
    <row r="3195" spans="1:43" s="1" customFormat="1" ht="15" customHeight="1" x14ac:dyDescent="0.4">
      <c r="A3195" s="7"/>
      <c r="B3195" s="7"/>
      <c r="C3195" s="7"/>
      <c r="P3195" s="2"/>
      <c r="AQ3195" s="228"/>
    </row>
    <row r="3196" spans="1:43" s="1" customFormat="1" ht="15" customHeight="1" x14ac:dyDescent="0.4">
      <c r="A3196" s="7"/>
      <c r="B3196" s="7"/>
      <c r="C3196" s="7"/>
      <c r="P3196" s="2"/>
      <c r="AQ3196" s="228"/>
    </row>
    <row r="3197" spans="1:43" s="1" customFormat="1" ht="15" customHeight="1" x14ac:dyDescent="0.4">
      <c r="A3197" s="7"/>
      <c r="B3197" s="7"/>
      <c r="C3197" s="7"/>
      <c r="P3197" s="2"/>
      <c r="AQ3197" s="228"/>
    </row>
    <row r="3198" spans="1:43" s="1" customFormat="1" ht="15" customHeight="1" x14ac:dyDescent="0.4">
      <c r="A3198" s="7"/>
      <c r="B3198" s="7"/>
      <c r="C3198" s="7"/>
      <c r="P3198" s="2"/>
      <c r="AQ3198" s="228"/>
    </row>
    <row r="3199" spans="1:43" s="1" customFormat="1" ht="15" customHeight="1" x14ac:dyDescent="0.4">
      <c r="A3199" s="7"/>
      <c r="B3199" s="7"/>
      <c r="C3199" s="7"/>
      <c r="P3199" s="2"/>
      <c r="AQ3199" s="228"/>
    </row>
    <row r="3200" spans="1:43" s="1" customFormat="1" ht="15" customHeight="1" x14ac:dyDescent="0.4">
      <c r="A3200" s="7"/>
      <c r="B3200" s="7"/>
      <c r="C3200" s="7"/>
      <c r="P3200" s="2"/>
      <c r="AQ3200" s="228"/>
    </row>
    <row r="3201" spans="1:43" s="1" customFormat="1" ht="15" customHeight="1" x14ac:dyDescent="0.4">
      <c r="A3201" s="7"/>
      <c r="B3201" s="7"/>
      <c r="C3201" s="7"/>
      <c r="P3201" s="2"/>
      <c r="AQ3201" s="228"/>
    </row>
    <row r="3202" spans="1:43" s="1" customFormat="1" ht="15" customHeight="1" x14ac:dyDescent="0.4">
      <c r="A3202" s="7"/>
      <c r="B3202" s="7"/>
      <c r="C3202" s="7"/>
      <c r="P3202" s="2"/>
      <c r="AQ3202" s="228"/>
    </row>
    <row r="3203" spans="1:43" s="1" customFormat="1" ht="15" customHeight="1" x14ac:dyDescent="0.4">
      <c r="A3203" s="7"/>
      <c r="B3203" s="7"/>
      <c r="C3203" s="7"/>
      <c r="P3203" s="2"/>
      <c r="AQ3203" s="228"/>
    </row>
    <row r="3204" spans="1:43" s="1" customFormat="1" ht="15" customHeight="1" x14ac:dyDescent="0.4">
      <c r="A3204" s="7"/>
      <c r="B3204" s="7"/>
      <c r="C3204" s="7"/>
      <c r="P3204" s="2"/>
      <c r="AQ3204" s="228"/>
    </row>
    <row r="3205" spans="1:43" s="1" customFormat="1" ht="15" customHeight="1" x14ac:dyDescent="0.4">
      <c r="A3205" s="7"/>
      <c r="B3205" s="7"/>
      <c r="C3205" s="7"/>
      <c r="P3205" s="2"/>
      <c r="AQ3205" s="228"/>
    </row>
    <row r="3206" spans="1:43" s="1" customFormat="1" ht="15" customHeight="1" x14ac:dyDescent="0.4">
      <c r="A3206" s="7"/>
      <c r="B3206" s="7"/>
      <c r="C3206" s="7"/>
      <c r="P3206" s="2"/>
      <c r="AQ3206" s="228"/>
    </row>
    <row r="3207" spans="1:43" s="1" customFormat="1" ht="15" customHeight="1" x14ac:dyDescent="0.4">
      <c r="A3207" s="7"/>
      <c r="B3207" s="7"/>
      <c r="C3207" s="7"/>
      <c r="P3207" s="2"/>
      <c r="AQ3207" s="228"/>
    </row>
    <row r="3208" spans="1:43" s="1" customFormat="1" ht="15" customHeight="1" x14ac:dyDescent="0.4">
      <c r="A3208" s="7"/>
      <c r="B3208" s="7"/>
      <c r="C3208" s="7"/>
      <c r="P3208" s="2"/>
      <c r="AQ3208" s="228"/>
    </row>
    <row r="3209" spans="1:43" s="1" customFormat="1" ht="15" customHeight="1" x14ac:dyDescent="0.4">
      <c r="A3209" s="7"/>
      <c r="B3209" s="7"/>
      <c r="C3209" s="7"/>
      <c r="P3209" s="2"/>
      <c r="AQ3209" s="228"/>
    </row>
    <row r="3210" spans="1:43" s="1" customFormat="1" ht="15" customHeight="1" x14ac:dyDescent="0.4">
      <c r="A3210" s="7"/>
      <c r="B3210" s="7"/>
      <c r="C3210" s="7"/>
      <c r="P3210" s="2"/>
      <c r="AQ3210" s="228"/>
    </row>
    <row r="3211" spans="1:43" s="1" customFormat="1" ht="15" customHeight="1" x14ac:dyDescent="0.4">
      <c r="A3211" s="7"/>
      <c r="B3211" s="7"/>
      <c r="C3211" s="7"/>
      <c r="P3211" s="2"/>
      <c r="AQ3211" s="228"/>
    </row>
    <row r="3212" spans="1:43" s="1" customFormat="1" ht="15" customHeight="1" x14ac:dyDescent="0.4">
      <c r="A3212" s="7"/>
      <c r="B3212" s="7"/>
      <c r="C3212" s="7"/>
      <c r="P3212" s="2"/>
      <c r="AQ3212" s="228"/>
    </row>
    <row r="3213" spans="1:43" s="1" customFormat="1" ht="15" customHeight="1" x14ac:dyDescent="0.4">
      <c r="A3213" s="7"/>
      <c r="B3213" s="7"/>
      <c r="C3213" s="7"/>
      <c r="P3213" s="2"/>
      <c r="AQ3213" s="228"/>
    </row>
    <row r="3214" spans="1:43" s="1" customFormat="1" ht="15" customHeight="1" x14ac:dyDescent="0.4">
      <c r="A3214" s="7"/>
      <c r="B3214" s="7"/>
      <c r="C3214" s="7"/>
      <c r="P3214" s="2"/>
      <c r="AQ3214" s="228"/>
    </row>
    <row r="3215" spans="1:43" s="1" customFormat="1" ht="15" customHeight="1" x14ac:dyDescent="0.4">
      <c r="A3215" s="7"/>
      <c r="B3215" s="7"/>
      <c r="C3215" s="7"/>
      <c r="P3215" s="2"/>
      <c r="AQ3215" s="228"/>
    </row>
    <row r="3216" spans="1:43" s="1" customFormat="1" ht="15" customHeight="1" x14ac:dyDescent="0.4">
      <c r="A3216" s="7"/>
      <c r="B3216" s="7"/>
      <c r="C3216" s="7"/>
      <c r="P3216" s="2"/>
      <c r="AQ3216" s="228"/>
    </row>
    <row r="3217" spans="1:43" s="1" customFormat="1" ht="15" customHeight="1" x14ac:dyDescent="0.4">
      <c r="A3217" s="7"/>
      <c r="B3217" s="7"/>
      <c r="C3217" s="7"/>
      <c r="P3217" s="2"/>
      <c r="AQ3217" s="228"/>
    </row>
    <row r="3218" spans="1:43" s="1" customFormat="1" ht="15" customHeight="1" x14ac:dyDescent="0.4">
      <c r="A3218" s="7"/>
      <c r="B3218" s="7"/>
      <c r="C3218" s="7"/>
      <c r="P3218" s="2"/>
      <c r="AQ3218" s="228"/>
    </row>
    <row r="3219" spans="1:43" s="1" customFormat="1" ht="15" customHeight="1" x14ac:dyDescent="0.4">
      <c r="A3219" s="7"/>
      <c r="B3219" s="7"/>
      <c r="C3219" s="7"/>
      <c r="P3219" s="2"/>
      <c r="AQ3219" s="228"/>
    </row>
    <row r="3220" spans="1:43" s="1" customFormat="1" ht="15" customHeight="1" x14ac:dyDescent="0.4">
      <c r="A3220" s="7"/>
      <c r="B3220" s="7"/>
      <c r="C3220" s="7"/>
      <c r="P3220" s="2"/>
      <c r="AQ3220" s="228"/>
    </row>
  </sheetData>
  <sheetProtection sheet="1"/>
  <phoneticPr fontId="0" type="noConversion"/>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H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0" ht="30" customHeight="1" x14ac:dyDescent="0.4">
      <c r="A1" s="83" t="str">
        <f>'1.Jahr-Bau'!A1</f>
        <v>Muster AG / Exemple SA</v>
      </c>
      <c r="B1" s="83" t="str">
        <f>'1.Jahr-Bau'!B1</f>
        <v>1. Jahr (2010)</v>
      </c>
      <c r="C1" s="119"/>
      <c r="D1" s="120"/>
      <c r="E1" s="120"/>
      <c r="F1" s="267" t="str">
        <f>IF(BusinessPlan!$B$6=1,AF1,AW1)</f>
        <v>Mitarbeiter Industrie</v>
      </c>
      <c r="G1" s="194"/>
      <c r="H1" s="193"/>
      <c r="I1" s="193"/>
      <c r="J1" s="111"/>
      <c r="K1" s="111"/>
      <c r="L1" s="111"/>
      <c r="M1" s="111"/>
      <c r="N1" s="111"/>
      <c r="O1" s="111"/>
      <c r="P1" s="112"/>
      <c r="Q1" s="64"/>
      <c r="AA1" s="246"/>
      <c r="AB1" s="246"/>
      <c r="AC1" s="247"/>
      <c r="AD1" s="230"/>
      <c r="AE1" s="230"/>
      <c r="AF1" s="230" t="s">
        <v>93</v>
      </c>
      <c r="AG1" s="229"/>
      <c r="AH1" s="230"/>
      <c r="AI1" s="229"/>
      <c r="AJ1" s="229"/>
      <c r="AK1" s="229"/>
      <c r="AL1" s="229"/>
      <c r="AM1" s="229"/>
      <c r="AN1" s="229"/>
      <c r="AO1" s="229"/>
      <c r="AP1" s="229"/>
      <c r="AQ1" s="229"/>
      <c r="AR1" s="246"/>
      <c r="AS1" s="246"/>
      <c r="AT1" s="247"/>
      <c r="AU1" s="230"/>
      <c r="AV1" s="230"/>
      <c r="AW1" s="230" t="s">
        <v>158</v>
      </c>
      <c r="AX1" s="229"/>
      <c r="AY1" s="230"/>
      <c r="AZ1" s="229"/>
      <c r="BA1" s="229"/>
      <c r="BB1" s="229"/>
      <c r="BC1" s="229"/>
      <c r="BD1" s="229"/>
      <c r="BE1" s="229"/>
      <c r="BF1" s="229"/>
      <c r="BG1" s="229"/>
      <c r="BH1" s="122"/>
    </row>
    <row r="2" spans="1:60"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5</v>
      </c>
      <c r="E4" s="149">
        <v>5</v>
      </c>
      <c r="F4" s="149">
        <v>5</v>
      </c>
      <c r="G4" s="149">
        <v>10</v>
      </c>
      <c r="H4" s="149">
        <v>10</v>
      </c>
      <c r="I4" s="149">
        <v>10</v>
      </c>
      <c r="J4" s="149">
        <v>10</v>
      </c>
      <c r="K4" s="149">
        <v>15</v>
      </c>
      <c r="L4" s="149">
        <v>15</v>
      </c>
      <c r="M4" s="149">
        <v>15</v>
      </c>
      <c r="N4" s="149">
        <v>20</v>
      </c>
      <c r="O4" s="149">
        <v>22</v>
      </c>
      <c r="P4" s="137">
        <f>SUM(D4:O4)/12</f>
        <v>11.833333333333334</v>
      </c>
      <c r="Q4" s="64"/>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750</v>
      </c>
      <c r="E6" s="140">
        <f t="shared" si="0"/>
        <v>750</v>
      </c>
      <c r="F6" s="140">
        <f t="shared" si="0"/>
        <v>862.5</v>
      </c>
      <c r="G6" s="140">
        <f t="shared" si="0"/>
        <v>1350</v>
      </c>
      <c r="H6" s="140">
        <f t="shared" si="0"/>
        <v>1500</v>
      </c>
      <c r="I6" s="140">
        <f t="shared" si="0"/>
        <v>1875</v>
      </c>
      <c r="J6" s="140">
        <f t="shared" si="0"/>
        <v>1500</v>
      </c>
      <c r="K6" s="140">
        <f t="shared" si="0"/>
        <v>2250</v>
      </c>
      <c r="L6" s="140">
        <f t="shared" si="0"/>
        <v>2812.5</v>
      </c>
      <c r="M6" s="140">
        <f t="shared" si="0"/>
        <v>2250</v>
      </c>
      <c r="N6" s="140">
        <f t="shared" si="0"/>
        <v>3000</v>
      </c>
      <c r="O6" s="140">
        <f t="shared" si="0"/>
        <v>3630</v>
      </c>
      <c r="P6" s="18">
        <f>SUM(D6:O6)</f>
        <v>22530</v>
      </c>
      <c r="Q6" s="64"/>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41.5</v>
      </c>
      <c r="C8" s="139" t="s">
        <v>42</v>
      </c>
      <c r="D8" s="140">
        <f t="shared" ref="D8:O8" si="1">D6*$B8</f>
        <v>31125</v>
      </c>
      <c r="E8" s="140">
        <f t="shared" si="1"/>
        <v>31125</v>
      </c>
      <c r="F8" s="140">
        <f t="shared" si="1"/>
        <v>35793.75</v>
      </c>
      <c r="G8" s="140">
        <f t="shared" si="1"/>
        <v>56025</v>
      </c>
      <c r="H8" s="140">
        <f t="shared" si="1"/>
        <v>62250</v>
      </c>
      <c r="I8" s="140">
        <f t="shared" si="1"/>
        <v>77812.5</v>
      </c>
      <c r="J8" s="140">
        <f t="shared" si="1"/>
        <v>62250</v>
      </c>
      <c r="K8" s="140">
        <f t="shared" si="1"/>
        <v>93375</v>
      </c>
      <c r="L8" s="140">
        <f t="shared" si="1"/>
        <v>116718.75</v>
      </c>
      <c r="M8" s="140">
        <f t="shared" si="1"/>
        <v>93375</v>
      </c>
      <c r="N8" s="140">
        <f t="shared" si="1"/>
        <v>124500</v>
      </c>
      <c r="O8" s="140">
        <f t="shared" si="1"/>
        <v>150645</v>
      </c>
      <c r="P8" s="18">
        <f>SUM(D8:O8)</f>
        <v>934995</v>
      </c>
      <c r="Q8" s="64"/>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78"/>
      <c r="C9" s="45"/>
      <c r="D9" s="152">
        <v>0</v>
      </c>
      <c r="E9" s="152">
        <v>0</v>
      </c>
      <c r="F9" s="152">
        <v>0</v>
      </c>
      <c r="G9" s="152">
        <v>0</v>
      </c>
      <c r="H9" s="152">
        <v>9000</v>
      </c>
      <c r="I9" s="152">
        <v>10000</v>
      </c>
      <c r="J9" s="152">
        <v>0</v>
      </c>
      <c r="K9" s="152">
        <v>0</v>
      </c>
      <c r="L9" s="152">
        <v>13000</v>
      </c>
      <c r="M9" s="152">
        <v>0</v>
      </c>
      <c r="N9" s="152">
        <v>0</v>
      </c>
      <c r="O9" s="152">
        <v>5000</v>
      </c>
      <c r="P9" s="18">
        <f>SUM(D9:O9)</f>
        <v>37000</v>
      </c>
      <c r="Q9" s="64"/>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153"/>
      <c r="C10" s="48"/>
      <c r="D10" s="34">
        <f t="shared" ref="D10:O10" si="2">D8+D9</f>
        <v>31125</v>
      </c>
      <c r="E10" s="34">
        <f t="shared" si="2"/>
        <v>31125</v>
      </c>
      <c r="F10" s="34">
        <f t="shared" si="2"/>
        <v>35793.75</v>
      </c>
      <c r="G10" s="34">
        <f t="shared" si="2"/>
        <v>56025</v>
      </c>
      <c r="H10" s="34">
        <f t="shared" si="2"/>
        <v>71250</v>
      </c>
      <c r="I10" s="34">
        <f t="shared" si="2"/>
        <v>87812.5</v>
      </c>
      <c r="J10" s="34">
        <f t="shared" si="2"/>
        <v>62250</v>
      </c>
      <c r="K10" s="34">
        <f t="shared" si="2"/>
        <v>93375</v>
      </c>
      <c r="L10" s="34">
        <f t="shared" si="2"/>
        <v>129718.75</v>
      </c>
      <c r="M10" s="34">
        <f t="shared" si="2"/>
        <v>93375</v>
      </c>
      <c r="N10" s="34">
        <f t="shared" si="2"/>
        <v>124500</v>
      </c>
      <c r="O10" s="34">
        <f t="shared" si="2"/>
        <v>155645</v>
      </c>
      <c r="P10" s="18">
        <f>SUM(D10:O10)</f>
        <v>971995</v>
      </c>
      <c r="Q10" s="80"/>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row>
    <row r="11" spans="1:60" ht="15" customHeight="1" x14ac:dyDescent="0.4">
      <c r="A11" s="132" t="str">
        <f>IF(BusinessPlan!$B$6=1,AA11,AR11)</f>
        <v>Debitorenverluste</v>
      </c>
      <c r="B11" s="79">
        <v>5.0000000000000001E-3</v>
      </c>
      <c r="C11" s="143" t="s">
        <v>43</v>
      </c>
      <c r="D11" s="140">
        <f t="shared" ref="D11:O11" si="3">-(D10*$B11)</f>
        <v>-155.625</v>
      </c>
      <c r="E11" s="140">
        <f t="shared" si="3"/>
        <v>-155.625</v>
      </c>
      <c r="F11" s="140">
        <f t="shared" si="3"/>
        <v>-178.96875</v>
      </c>
      <c r="G11" s="140">
        <f t="shared" si="3"/>
        <v>-280.125</v>
      </c>
      <c r="H11" s="140">
        <f t="shared" si="3"/>
        <v>-356.25</v>
      </c>
      <c r="I11" s="140">
        <f t="shared" si="3"/>
        <v>-439.0625</v>
      </c>
      <c r="J11" s="140">
        <f t="shared" si="3"/>
        <v>-311.25</v>
      </c>
      <c r="K11" s="140">
        <f t="shared" si="3"/>
        <v>-466.875</v>
      </c>
      <c r="L11" s="140">
        <f t="shared" si="3"/>
        <v>-648.59375</v>
      </c>
      <c r="M11" s="140">
        <f t="shared" si="3"/>
        <v>-466.875</v>
      </c>
      <c r="N11" s="140">
        <f t="shared" si="3"/>
        <v>-622.5</v>
      </c>
      <c r="O11" s="140">
        <f t="shared" si="3"/>
        <v>-778.22500000000002</v>
      </c>
      <c r="P11" s="18">
        <f>SUM(D11:O11)</f>
        <v>-4859.9750000000004</v>
      </c>
      <c r="Q11" s="64"/>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30969.375</v>
      </c>
      <c r="E12" s="39">
        <f t="shared" si="4"/>
        <v>30969.375</v>
      </c>
      <c r="F12" s="39">
        <f t="shared" si="4"/>
        <v>35614.78125</v>
      </c>
      <c r="G12" s="39">
        <f t="shared" si="4"/>
        <v>55744.875</v>
      </c>
      <c r="H12" s="39">
        <f t="shared" si="4"/>
        <v>70893.75</v>
      </c>
      <c r="I12" s="39">
        <f t="shared" si="4"/>
        <v>87373.4375</v>
      </c>
      <c r="J12" s="39">
        <f t="shared" si="4"/>
        <v>61938.75</v>
      </c>
      <c r="K12" s="39">
        <f t="shared" si="4"/>
        <v>92908.125</v>
      </c>
      <c r="L12" s="39">
        <f t="shared" si="4"/>
        <v>129070.15625</v>
      </c>
      <c r="M12" s="39">
        <f t="shared" si="4"/>
        <v>92908.125</v>
      </c>
      <c r="N12" s="39">
        <f t="shared" si="4"/>
        <v>123877.5</v>
      </c>
      <c r="O12" s="39">
        <f t="shared" si="4"/>
        <v>154866.77499999999</v>
      </c>
      <c r="P12" s="18">
        <f>SUM(D12:O12)</f>
        <v>967135.02500000002</v>
      </c>
      <c r="Q12" s="80"/>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row>
    <row r="14" spans="1:60" ht="15" customHeight="1" x14ac:dyDescent="0.4">
      <c r="A14" s="132" t="str">
        <f>IF(BusinessPlan!$B$6=1,AA14,AR14)</f>
        <v>Lohnkosten temporär brutto</v>
      </c>
      <c r="B14" s="154">
        <v>29</v>
      </c>
      <c r="C14" s="144" t="s">
        <v>44</v>
      </c>
      <c r="D14" s="140">
        <f t="shared" ref="D14:O14" si="5">D6*$B14</f>
        <v>21750</v>
      </c>
      <c r="E14" s="140">
        <f t="shared" si="5"/>
        <v>21750</v>
      </c>
      <c r="F14" s="140">
        <f t="shared" si="5"/>
        <v>25012.5</v>
      </c>
      <c r="G14" s="140">
        <f t="shared" si="5"/>
        <v>39150</v>
      </c>
      <c r="H14" s="140">
        <f t="shared" si="5"/>
        <v>43500</v>
      </c>
      <c r="I14" s="140">
        <f t="shared" si="5"/>
        <v>54375</v>
      </c>
      <c r="J14" s="140">
        <f t="shared" si="5"/>
        <v>43500</v>
      </c>
      <c r="K14" s="140">
        <f t="shared" si="5"/>
        <v>65250</v>
      </c>
      <c r="L14" s="140">
        <f t="shared" si="5"/>
        <v>81562.5</v>
      </c>
      <c r="M14" s="140">
        <f t="shared" si="5"/>
        <v>65250</v>
      </c>
      <c r="N14" s="140">
        <f t="shared" si="5"/>
        <v>87000</v>
      </c>
      <c r="O14" s="140">
        <f t="shared" si="5"/>
        <v>105270</v>
      </c>
      <c r="P14" s="18">
        <f>SUM(D14:O14)</f>
        <v>653370</v>
      </c>
      <c r="Q14" s="64"/>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row>
    <row r="15" spans="1:60" ht="15" customHeight="1" x14ac:dyDescent="0.4">
      <c r="A15" s="132" t="str">
        <f>IF(BusinessPlan!$B$6=1,AA15,AR15)</f>
        <v>Sozialleistungen (AG Anteil)</v>
      </c>
      <c r="B15" s="79">
        <v>0.14000000000000001</v>
      </c>
      <c r="C15" s="143" t="s">
        <v>45</v>
      </c>
      <c r="D15" s="140">
        <f t="shared" ref="D15:O15" si="6">D14*$B15</f>
        <v>3045.0000000000005</v>
      </c>
      <c r="E15" s="140">
        <f t="shared" si="6"/>
        <v>3045.0000000000005</v>
      </c>
      <c r="F15" s="140">
        <f t="shared" si="6"/>
        <v>3501.7500000000005</v>
      </c>
      <c r="G15" s="140">
        <f t="shared" si="6"/>
        <v>5481.0000000000009</v>
      </c>
      <c r="H15" s="140">
        <f t="shared" si="6"/>
        <v>6090.0000000000009</v>
      </c>
      <c r="I15" s="140">
        <f t="shared" si="6"/>
        <v>7612.5000000000009</v>
      </c>
      <c r="J15" s="140">
        <f t="shared" si="6"/>
        <v>6090.0000000000009</v>
      </c>
      <c r="K15" s="140">
        <f t="shared" si="6"/>
        <v>9135</v>
      </c>
      <c r="L15" s="140">
        <f t="shared" si="6"/>
        <v>11418.750000000002</v>
      </c>
      <c r="M15" s="140">
        <f t="shared" si="6"/>
        <v>9135</v>
      </c>
      <c r="N15" s="140">
        <f t="shared" si="6"/>
        <v>12180.000000000002</v>
      </c>
      <c r="O15" s="140">
        <f t="shared" si="6"/>
        <v>14737.800000000001</v>
      </c>
      <c r="P15" s="18">
        <f>SUM(D15:O15)</f>
        <v>91471.800000000017</v>
      </c>
      <c r="Q15" s="64"/>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24795</v>
      </c>
      <c r="E16" s="145">
        <f t="shared" si="7"/>
        <v>24795</v>
      </c>
      <c r="F16" s="145">
        <f t="shared" si="7"/>
        <v>28514.25</v>
      </c>
      <c r="G16" s="145">
        <f t="shared" si="7"/>
        <v>44631</v>
      </c>
      <c r="H16" s="145">
        <f t="shared" si="7"/>
        <v>49590</v>
      </c>
      <c r="I16" s="145">
        <f t="shared" si="7"/>
        <v>61987.5</v>
      </c>
      <c r="J16" s="145">
        <f t="shared" si="7"/>
        <v>49590</v>
      </c>
      <c r="K16" s="145">
        <f t="shared" si="7"/>
        <v>74385</v>
      </c>
      <c r="L16" s="145">
        <f t="shared" si="7"/>
        <v>92981.25</v>
      </c>
      <c r="M16" s="145">
        <f t="shared" si="7"/>
        <v>74385</v>
      </c>
      <c r="N16" s="145">
        <f t="shared" si="7"/>
        <v>99180</v>
      </c>
      <c r="O16" s="145">
        <f t="shared" si="7"/>
        <v>120007.8</v>
      </c>
      <c r="P16" s="18">
        <f>SUM(D14:O15)</f>
        <v>744841.8</v>
      </c>
      <c r="Q16" s="80"/>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6174.375</v>
      </c>
      <c r="E18" s="146">
        <f t="shared" si="8"/>
        <v>6174.375</v>
      </c>
      <c r="F18" s="146">
        <f t="shared" si="8"/>
        <v>7100.53125</v>
      </c>
      <c r="G18" s="146">
        <f t="shared" si="8"/>
        <v>11113.875</v>
      </c>
      <c r="H18" s="146">
        <f t="shared" si="8"/>
        <v>21303.75</v>
      </c>
      <c r="I18" s="146">
        <f t="shared" si="8"/>
        <v>25385.9375</v>
      </c>
      <c r="J18" s="146">
        <f t="shared" si="8"/>
        <v>12348.75</v>
      </c>
      <c r="K18" s="146">
        <f t="shared" si="8"/>
        <v>18523.125</v>
      </c>
      <c r="L18" s="146">
        <f t="shared" si="8"/>
        <v>36088.90625</v>
      </c>
      <c r="M18" s="146">
        <f t="shared" si="8"/>
        <v>18523.125</v>
      </c>
      <c r="N18" s="146">
        <f t="shared" si="8"/>
        <v>24697.5</v>
      </c>
      <c r="O18" s="146">
        <f t="shared" si="8"/>
        <v>34858.974999999991</v>
      </c>
      <c r="P18" s="18">
        <f>SUM(D18:O18)</f>
        <v>222293.22499999998</v>
      </c>
      <c r="Q18" s="80"/>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0.20337349397590362</v>
      </c>
      <c r="E19" s="20">
        <f t="shared" si="9"/>
        <v>0.20337349397590362</v>
      </c>
      <c r="F19" s="20">
        <f t="shared" si="9"/>
        <v>0.20337349397590362</v>
      </c>
      <c r="G19" s="20">
        <f t="shared" si="9"/>
        <v>0.20337349397590362</v>
      </c>
      <c r="H19" s="20">
        <f t="shared" si="9"/>
        <v>0.20337349397590362</v>
      </c>
      <c r="I19" s="20">
        <f t="shared" si="9"/>
        <v>0.20337349397590362</v>
      </c>
      <c r="J19" s="20">
        <f t="shared" si="9"/>
        <v>0.20337349397590362</v>
      </c>
      <c r="K19" s="20">
        <f t="shared" si="9"/>
        <v>0.20337349397590362</v>
      </c>
      <c r="L19" s="20">
        <f t="shared" si="9"/>
        <v>0.20337349397590362</v>
      </c>
      <c r="M19" s="20">
        <f t="shared" si="9"/>
        <v>0.20337349397590362</v>
      </c>
      <c r="N19" s="20">
        <f t="shared" si="9"/>
        <v>0.20337349397590362</v>
      </c>
      <c r="O19" s="20">
        <f t="shared" si="9"/>
        <v>0.2033734939759036</v>
      </c>
      <c r="P19" s="20">
        <f t="shared" si="9"/>
        <v>0.20337349397590357</v>
      </c>
      <c r="Q19" s="80"/>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0.19937034570442574</v>
      </c>
      <c r="E20" s="21">
        <f t="shared" si="10"/>
        <v>0.19937034570442574</v>
      </c>
      <c r="F20" s="21">
        <f t="shared" si="10"/>
        <v>0.19937034570442574</v>
      </c>
      <c r="G20" s="21">
        <f t="shared" si="10"/>
        <v>0.19937034570442574</v>
      </c>
      <c r="H20" s="21">
        <f t="shared" si="10"/>
        <v>0.30050251256281407</v>
      </c>
      <c r="I20" s="21">
        <f t="shared" si="10"/>
        <v>0.29054525295516731</v>
      </c>
      <c r="J20" s="21">
        <f t="shared" si="10"/>
        <v>0.19937034570442574</v>
      </c>
      <c r="K20" s="21">
        <f t="shared" si="10"/>
        <v>0.19937034570442574</v>
      </c>
      <c r="L20" s="21">
        <f t="shared" si="10"/>
        <v>0.27960689983281861</v>
      </c>
      <c r="M20" s="21">
        <f t="shared" si="10"/>
        <v>0.19937034570442574</v>
      </c>
      <c r="N20" s="21">
        <f t="shared" si="10"/>
        <v>0.19937034570442574</v>
      </c>
      <c r="O20" s="21">
        <f t="shared" si="10"/>
        <v>0.22509008145872472</v>
      </c>
      <c r="P20" s="21">
        <f t="shared" si="10"/>
        <v>0.22984714569715844</v>
      </c>
      <c r="Q20" s="82"/>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row>
    <row r="26" spans="1:60" s="1" customFormat="1" ht="15" customHeight="1" x14ac:dyDescent="0.4">
      <c r="A26" s="7"/>
      <c r="B26" s="7"/>
      <c r="C26" s="7"/>
      <c r="P26" s="2"/>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row>
    <row r="31" spans="1:60" s="1" customFormat="1" ht="15" customHeight="1" x14ac:dyDescent="0.4">
      <c r="A31" s="7"/>
      <c r="B31" s="7"/>
      <c r="C31" s="7"/>
      <c r="P31" s="2"/>
    </row>
    <row r="32" spans="1:60" s="1" customFormat="1" ht="15" customHeight="1" x14ac:dyDescent="0.4">
      <c r="A32" s="7"/>
      <c r="B32" s="7"/>
      <c r="C32" s="7"/>
      <c r="P32" s="2"/>
    </row>
    <row r="33" spans="1:16" s="1" customFormat="1" ht="15" customHeight="1" x14ac:dyDescent="0.4">
      <c r="A33" s="7"/>
      <c r="B33" s="7"/>
      <c r="C33" s="7"/>
      <c r="P33" s="2"/>
    </row>
    <row r="34" spans="1:16" s="1" customFormat="1" ht="15" customHeight="1" x14ac:dyDescent="0.4">
      <c r="A34" s="7"/>
      <c r="B34" s="7"/>
      <c r="C34" s="7"/>
      <c r="P34" s="2"/>
    </row>
    <row r="35" spans="1:16" s="1" customFormat="1" ht="15" customHeight="1" x14ac:dyDescent="0.4">
      <c r="A35" s="7"/>
      <c r="B35" s="7"/>
      <c r="C35" s="7"/>
      <c r="P35" s="2"/>
    </row>
    <row r="36" spans="1:16" s="1" customFormat="1" ht="15" customHeight="1" x14ac:dyDescent="0.4">
      <c r="A36" s="7"/>
      <c r="B36" s="7"/>
      <c r="C36" s="7"/>
      <c r="P36" s="2"/>
    </row>
    <row r="37" spans="1:16" s="1" customFormat="1" ht="15" customHeight="1" x14ac:dyDescent="0.4">
      <c r="A37" s="7"/>
      <c r="B37" s="7"/>
      <c r="C37" s="7"/>
      <c r="P37" s="2"/>
    </row>
    <row r="38" spans="1:16" s="1" customFormat="1" ht="15" customHeight="1" x14ac:dyDescent="0.4">
      <c r="A38" s="7"/>
      <c r="B38" s="7"/>
      <c r="C38" s="7"/>
      <c r="P38" s="2"/>
    </row>
    <row r="39" spans="1:16" s="1" customFormat="1" ht="15" customHeight="1" x14ac:dyDescent="0.4">
      <c r="A39" s="7"/>
      <c r="B39" s="7"/>
      <c r="C39" s="7"/>
      <c r="P39" s="2"/>
    </row>
    <row r="40" spans="1:16" s="1" customFormat="1" ht="15" customHeight="1" x14ac:dyDescent="0.4">
      <c r="A40" s="7"/>
      <c r="B40" s="7"/>
      <c r="C40" s="7"/>
      <c r="P40" s="2"/>
    </row>
    <row r="41" spans="1:16" s="1" customFormat="1" ht="15" customHeight="1" x14ac:dyDescent="0.4">
      <c r="A41" s="7"/>
      <c r="B41" s="7"/>
      <c r="C41" s="7"/>
      <c r="P41" s="2"/>
    </row>
    <row r="42" spans="1:16" s="1" customFormat="1" ht="15" customHeight="1" x14ac:dyDescent="0.4">
      <c r="A42" s="7"/>
      <c r="B42" s="7"/>
      <c r="C42" s="7"/>
      <c r="P42" s="2"/>
    </row>
    <row r="43" spans="1:16" s="1" customFormat="1" ht="15" customHeight="1" x14ac:dyDescent="0.4">
      <c r="A43" s="7"/>
      <c r="B43" s="7"/>
      <c r="C43" s="7"/>
      <c r="P43" s="2"/>
    </row>
    <row r="44" spans="1:16" s="1" customFormat="1" ht="15" customHeight="1" x14ac:dyDescent="0.4">
      <c r="A44" s="7"/>
      <c r="B44" s="7"/>
      <c r="C44" s="7"/>
      <c r="P44" s="2"/>
    </row>
    <row r="45" spans="1:16" s="1" customFormat="1" ht="15" customHeight="1" x14ac:dyDescent="0.4">
      <c r="A45" s="7"/>
      <c r="B45" s="7"/>
      <c r="C45" s="7"/>
      <c r="P45" s="2"/>
    </row>
    <row r="46" spans="1:16" s="1" customFormat="1" ht="15" customHeight="1" x14ac:dyDescent="0.4">
      <c r="A46" s="7"/>
      <c r="B46" s="7"/>
      <c r="C46" s="7"/>
      <c r="P46" s="2"/>
    </row>
    <row r="47" spans="1:16" s="1" customFormat="1" ht="15" customHeight="1" x14ac:dyDescent="0.4">
      <c r="A47" s="7"/>
      <c r="B47" s="7"/>
      <c r="C47" s="7"/>
      <c r="P47" s="2"/>
    </row>
    <row r="48" spans="1:16"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honeticPr fontId="0" type="noConversion"/>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3214"/>
  <sheetViews>
    <sheetView showGridLines="0" workbookViewId="0"/>
  </sheetViews>
  <sheetFormatPr baseColWidth="10" defaultColWidth="11.5546875" defaultRowHeight="15" customHeight="1" x14ac:dyDescent="0.4"/>
  <cols>
    <col min="1" max="1" width="26.44140625" style="8" customWidth="1"/>
    <col min="2" max="2" width="4.77734375" style="8" customWidth="1"/>
    <col min="3" max="3" width="2.109375"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0" ht="30" customHeight="1" x14ac:dyDescent="0.4">
      <c r="A1" s="83" t="str">
        <f>'1.Jahr-Bau'!A1</f>
        <v>Muster AG / Exemple SA</v>
      </c>
      <c r="B1" s="83" t="str">
        <f>'1.Jahr-Bau'!B1</f>
        <v>1. Jahr (2010)</v>
      </c>
      <c r="C1" s="119"/>
      <c r="D1" s="120"/>
      <c r="E1" s="120"/>
      <c r="F1" s="193" t="str">
        <f>IF(BusinessPlan!$B$6=1,AF1,AW1)</f>
        <v>Kaufmännische Mitarbeiter</v>
      </c>
      <c r="G1" s="194"/>
      <c r="H1" s="193"/>
      <c r="I1" s="193"/>
      <c r="J1" s="111"/>
      <c r="K1" s="111"/>
      <c r="L1" s="111"/>
      <c r="M1" s="111"/>
      <c r="N1" s="111"/>
      <c r="O1" s="111"/>
      <c r="P1" s="112"/>
      <c r="AA1" s="246"/>
      <c r="AB1" s="246"/>
      <c r="AC1" s="247"/>
      <c r="AD1" s="230"/>
      <c r="AE1" s="230"/>
      <c r="AF1" s="230" t="s">
        <v>40</v>
      </c>
      <c r="AG1" s="229"/>
      <c r="AH1" s="230"/>
      <c r="AI1" s="229"/>
      <c r="AJ1" s="229"/>
      <c r="AK1" s="229"/>
      <c r="AL1" s="229"/>
      <c r="AM1" s="229"/>
      <c r="AN1" s="229"/>
      <c r="AO1" s="229"/>
      <c r="AP1" s="229"/>
      <c r="AQ1" s="229"/>
      <c r="AR1" s="246"/>
      <c r="AS1" s="246"/>
      <c r="AT1" s="247"/>
      <c r="AU1" s="230"/>
      <c r="AV1" s="230"/>
      <c r="AW1" s="230" t="s">
        <v>160</v>
      </c>
      <c r="AX1" s="229"/>
      <c r="AY1" s="230"/>
      <c r="AZ1" s="229"/>
      <c r="BA1" s="229"/>
      <c r="BB1" s="229"/>
      <c r="BC1" s="229"/>
      <c r="BD1" s="229"/>
      <c r="BE1" s="229"/>
      <c r="BF1" s="229"/>
      <c r="BG1" s="229"/>
      <c r="BH1" s="122"/>
    </row>
    <row r="2" spans="1:60" ht="13.5" customHeight="1" x14ac:dyDescent="0.4">
      <c r="A2" s="120"/>
      <c r="B2" s="121"/>
      <c r="C2" s="121"/>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5</v>
      </c>
      <c r="E4" s="149">
        <v>5</v>
      </c>
      <c r="F4" s="149">
        <v>5</v>
      </c>
      <c r="G4" s="149">
        <v>10</v>
      </c>
      <c r="H4" s="149">
        <v>15</v>
      </c>
      <c r="I4" s="149">
        <v>20</v>
      </c>
      <c r="J4" s="149">
        <v>20</v>
      </c>
      <c r="K4" s="149">
        <v>20</v>
      </c>
      <c r="L4" s="149">
        <v>20</v>
      </c>
      <c r="M4" s="149">
        <v>20</v>
      </c>
      <c r="N4" s="149">
        <v>25</v>
      </c>
      <c r="O4" s="149">
        <v>25</v>
      </c>
      <c r="P4" s="137">
        <f>SUM(D4:O4)/12</f>
        <v>15.833333333333334</v>
      </c>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750</v>
      </c>
      <c r="E6" s="140">
        <f t="shared" si="0"/>
        <v>750</v>
      </c>
      <c r="F6" s="140">
        <f t="shared" si="0"/>
        <v>862.5</v>
      </c>
      <c r="G6" s="140">
        <f t="shared" si="0"/>
        <v>1350</v>
      </c>
      <c r="H6" s="140">
        <f t="shared" si="0"/>
        <v>2250</v>
      </c>
      <c r="I6" s="140">
        <f t="shared" si="0"/>
        <v>3750</v>
      </c>
      <c r="J6" s="140">
        <f t="shared" si="0"/>
        <v>3000</v>
      </c>
      <c r="K6" s="140">
        <f t="shared" si="0"/>
        <v>3000</v>
      </c>
      <c r="L6" s="140">
        <f t="shared" si="0"/>
        <v>3750</v>
      </c>
      <c r="M6" s="140">
        <f t="shared" si="0"/>
        <v>3000</v>
      </c>
      <c r="N6" s="140">
        <f t="shared" si="0"/>
        <v>3750</v>
      </c>
      <c r="O6" s="140">
        <f t="shared" si="0"/>
        <v>4125</v>
      </c>
      <c r="P6" s="18">
        <f>SUM(D6:O6)</f>
        <v>30337.5</v>
      </c>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41.5</v>
      </c>
      <c r="C8" s="139" t="s">
        <v>42</v>
      </c>
      <c r="D8" s="140">
        <f t="shared" ref="D8:O8" si="1">D6*$B8</f>
        <v>31125</v>
      </c>
      <c r="E8" s="140">
        <f t="shared" si="1"/>
        <v>31125</v>
      </c>
      <c r="F8" s="140">
        <f t="shared" si="1"/>
        <v>35793.75</v>
      </c>
      <c r="G8" s="140">
        <f t="shared" si="1"/>
        <v>56025</v>
      </c>
      <c r="H8" s="140">
        <f t="shared" si="1"/>
        <v>93375</v>
      </c>
      <c r="I8" s="140">
        <f t="shared" si="1"/>
        <v>155625</v>
      </c>
      <c r="J8" s="140">
        <f t="shared" si="1"/>
        <v>124500</v>
      </c>
      <c r="K8" s="140">
        <f t="shared" si="1"/>
        <v>124500</v>
      </c>
      <c r="L8" s="140">
        <f t="shared" si="1"/>
        <v>155625</v>
      </c>
      <c r="M8" s="140">
        <f t="shared" si="1"/>
        <v>124500</v>
      </c>
      <c r="N8" s="140">
        <f t="shared" si="1"/>
        <v>155625</v>
      </c>
      <c r="O8" s="140">
        <f t="shared" si="1"/>
        <v>171187.5</v>
      </c>
      <c r="P8" s="18">
        <f>SUM(D8:O8)</f>
        <v>1259006.25</v>
      </c>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16"/>
      <c r="C9" s="45"/>
      <c r="D9" s="152">
        <v>5000</v>
      </c>
      <c r="E9" s="152">
        <v>6000</v>
      </c>
      <c r="F9" s="152">
        <v>7000</v>
      </c>
      <c r="G9" s="152">
        <v>8000</v>
      </c>
      <c r="H9" s="152">
        <v>9000</v>
      </c>
      <c r="I9" s="152">
        <v>0</v>
      </c>
      <c r="J9" s="152">
        <v>11000</v>
      </c>
      <c r="K9" s="152">
        <v>12000</v>
      </c>
      <c r="L9" s="152">
        <v>0</v>
      </c>
      <c r="M9" s="152">
        <v>14000</v>
      </c>
      <c r="N9" s="152">
        <v>0</v>
      </c>
      <c r="O9" s="152">
        <v>1000</v>
      </c>
      <c r="P9" s="18">
        <f>SUM(D9:O9)</f>
        <v>73000</v>
      </c>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70"/>
      <c r="C10" s="48"/>
      <c r="D10" s="34">
        <f t="shared" ref="D10:O10" si="2">D8+D9</f>
        <v>36125</v>
      </c>
      <c r="E10" s="34">
        <f t="shared" si="2"/>
        <v>37125</v>
      </c>
      <c r="F10" s="34">
        <f t="shared" si="2"/>
        <v>42793.75</v>
      </c>
      <c r="G10" s="34">
        <f t="shared" si="2"/>
        <v>64025</v>
      </c>
      <c r="H10" s="34">
        <f t="shared" si="2"/>
        <v>102375</v>
      </c>
      <c r="I10" s="34">
        <f t="shared" si="2"/>
        <v>155625</v>
      </c>
      <c r="J10" s="34">
        <f t="shared" si="2"/>
        <v>135500</v>
      </c>
      <c r="K10" s="34">
        <f t="shared" si="2"/>
        <v>136500</v>
      </c>
      <c r="L10" s="34">
        <f t="shared" si="2"/>
        <v>155625</v>
      </c>
      <c r="M10" s="34">
        <f t="shared" si="2"/>
        <v>138500</v>
      </c>
      <c r="N10" s="34">
        <f t="shared" si="2"/>
        <v>155625</v>
      </c>
      <c r="O10" s="34">
        <f t="shared" si="2"/>
        <v>172187.5</v>
      </c>
      <c r="P10" s="18">
        <f>SUM(D10:O10)</f>
        <v>1332006.25</v>
      </c>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row>
    <row r="11" spans="1:60" ht="16.5" customHeight="1" x14ac:dyDescent="0.4">
      <c r="A11" s="132" t="str">
        <f>IF(BusinessPlan!$B$6=1,AA11,AR11)</f>
        <v>Debitorenverluste</v>
      </c>
      <c r="B11" s="79">
        <v>5.0000000000000001E-3</v>
      </c>
      <c r="C11" s="143" t="s">
        <v>43</v>
      </c>
      <c r="D11" s="140">
        <f t="shared" ref="D11:O11" si="3">-(D10*$B11)</f>
        <v>-180.625</v>
      </c>
      <c r="E11" s="140">
        <f t="shared" si="3"/>
        <v>-185.625</v>
      </c>
      <c r="F11" s="140">
        <f t="shared" si="3"/>
        <v>-213.96875</v>
      </c>
      <c r="G11" s="140">
        <f t="shared" si="3"/>
        <v>-320.125</v>
      </c>
      <c r="H11" s="140">
        <f t="shared" si="3"/>
        <v>-511.875</v>
      </c>
      <c r="I11" s="140">
        <f t="shared" si="3"/>
        <v>-778.125</v>
      </c>
      <c r="J11" s="140">
        <f t="shared" si="3"/>
        <v>-677.5</v>
      </c>
      <c r="K11" s="140">
        <f t="shared" si="3"/>
        <v>-682.5</v>
      </c>
      <c r="L11" s="140">
        <f t="shared" si="3"/>
        <v>-778.125</v>
      </c>
      <c r="M11" s="140">
        <f t="shared" si="3"/>
        <v>-692.5</v>
      </c>
      <c r="N11" s="140">
        <f t="shared" si="3"/>
        <v>-778.125</v>
      </c>
      <c r="O11" s="140">
        <f t="shared" si="3"/>
        <v>-860.9375</v>
      </c>
      <c r="P11" s="18">
        <f>SUM(D11:O11)</f>
        <v>-6660.03125</v>
      </c>
      <c r="AA11" s="238" t="s">
        <v>5</v>
      </c>
      <c r="AB11" s="272"/>
      <c r="AC11" s="239"/>
      <c r="AD11" s="237"/>
      <c r="AE11" s="237"/>
      <c r="AF11" s="237"/>
      <c r="AG11" s="237"/>
      <c r="AH11" s="237"/>
      <c r="AI11" s="237"/>
      <c r="AJ11" s="237"/>
      <c r="AK11" s="237"/>
      <c r="AL11" s="237"/>
      <c r="AM11" s="237"/>
      <c r="AN11" s="237"/>
      <c r="AO11" s="237"/>
      <c r="AP11" s="237"/>
      <c r="AQ11" s="229"/>
      <c r="AR11" s="233"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35944.375</v>
      </c>
      <c r="E12" s="39">
        <f t="shared" si="4"/>
        <v>36939.375</v>
      </c>
      <c r="F12" s="39">
        <f t="shared" si="4"/>
        <v>42579.78125</v>
      </c>
      <c r="G12" s="39">
        <f t="shared" si="4"/>
        <v>63704.875</v>
      </c>
      <c r="H12" s="39">
        <f t="shared" si="4"/>
        <v>101863.125</v>
      </c>
      <c r="I12" s="39">
        <f t="shared" si="4"/>
        <v>154846.875</v>
      </c>
      <c r="J12" s="39">
        <f t="shared" si="4"/>
        <v>134822.5</v>
      </c>
      <c r="K12" s="39">
        <f t="shared" si="4"/>
        <v>135817.5</v>
      </c>
      <c r="L12" s="39">
        <f t="shared" si="4"/>
        <v>154846.875</v>
      </c>
      <c r="M12" s="39">
        <f t="shared" si="4"/>
        <v>137807.5</v>
      </c>
      <c r="N12" s="39">
        <f t="shared" si="4"/>
        <v>154846.875</v>
      </c>
      <c r="O12" s="39">
        <f t="shared" si="4"/>
        <v>171326.5625</v>
      </c>
      <c r="P12" s="18">
        <f>SUM(D12:O12)</f>
        <v>1325346.21875</v>
      </c>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row>
    <row r="14" spans="1:60" ht="15.75" customHeight="1" x14ac:dyDescent="0.4">
      <c r="A14" s="132" t="str">
        <f>IF(BusinessPlan!$B$6=1,AA14,AR14)</f>
        <v>Lohnkosten temporär brutto</v>
      </c>
      <c r="B14" s="154">
        <v>29</v>
      </c>
      <c r="C14" s="144" t="s">
        <v>44</v>
      </c>
      <c r="D14" s="140">
        <f t="shared" ref="D14:O14" si="5">D6*$B14</f>
        <v>21750</v>
      </c>
      <c r="E14" s="140">
        <f t="shared" si="5"/>
        <v>21750</v>
      </c>
      <c r="F14" s="140">
        <f t="shared" si="5"/>
        <v>25012.5</v>
      </c>
      <c r="G14" s="140">
        <f t="shared" si="5"/>
        <v>39150</v>
      </c>
      <c r="H14" s="140">
        <f t="shared" si="5"/>
        <v>65250</v>
      </c>
      <c r="I14" s="140">
        <f t="shared" si="5"/>
        <v>108750</v>
      </c>
      <c r="J14" s="140">
        <f t="shared" si="5"/>
        <v>87000</v>
      </c>
      <c r="K14" s="140">
        <f t="shared" si="5"/>
        <v>87000</v>
      </c>
      <c r="L14" s="140">
        <f t="shared" si="5"/>
        <v>108750</v>
      </c>
      <c r="M14" s="140">
        <f t="shared" si="5"/>
        <v>87000</v>
      </c>
      <c r="N14" s="140">
        <f t="shared" si="5"/>
        <v>108750</v>
      </c>
      <c r="O14" s="140">
        <f t="shared" si="5"/>
        <v>119625</v>
      </c>
      <c r="P14" s="18">
        <f>SUM(D14:O14)</f>
        <v>879787.5</v>
      </c>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row>
    <row r="15" spans="1:60" ht="14.25" customHeight="1" x14ac:dyDescent="0.4">
      <c r="A15" s="132" t="str">
        <f>IF(BusinessPlan!$B$6=1,AA15,AR15)</f>
        <v>Sozialleistungen (AG Anteil)</v>
      </c>
      <c r="B15" s="79">
        <v>0.15</v>
      </c>
      <c r="C15" s="143" t="s">
        <v>45</v>
      </c>
      <c r="D15" s="140">
        <f t="shared" ref="D15:O15" si="6">D14*$B15</f>
        <v>3262.5</v>
      </c>
      <c r="E15" s="140">
        <f t="shared" si="6"/>
        <v>3262.5</v>
      </c>
      <c r="F15" s="140">
        <f t="shared" si="6"/>
        <v>3751.875</v>
      </c>
      <c r="G15" s="140">
        <f t="shared" si="6"/>
        <v>5872.5</v>
      </c>
      <c r="H15" s="140">
        <f t="shared" si="6"/>
        <v>9787.5</v>
      </c>
      <c r="I15" s="140">
        <f t="shared" si="6"/>
        <v>16312.5</v>
      </c>
      <c r="J15" s="140">
        <f t="shared" si="6"/>
        <v>13050</v>
      </c>
      <c r="K15" s="140">
        <f t="shared" si="6"/>
        <v>13050</v>
      </c>
      <c r="L15" s="140">
        <f t="shared" si="6"/>
        <v>16312.5</v>
      </c>
      <c r="M15" s="140">
        <f t="shared" si="6"/>
        <v>13050</v>
      </c>
      <c r="N15" s="140">
        <f t="shared" si="6"/>
        <v>16312.5</v>
      </c>
      <c r="O15" s="140">
        <f t="shared" si="6"/>
        <v>17943.75</v>
      </c>
      <c r="P15" s="18">
        <f>SUM(D15:O15)</f>
        <v>131968.125</v>
      </c>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25012.5</v>
      </c>
      <c r="E16" s="145">
        <f t="shared" si="7"/>
        <v>25012.5</v>
      </c>
      <c r="F16" s="145">
        <f t="shared" si="7"/>
        <v>28764.375</v>
      </c>
      <c r="G16" s="145">
        <f t="shared" si="7"/>
        <v>45022.5</v>
      </c>
      <c r="H16" s="145">
        <f t="shared" si="7"/>
        <v>75037.5</v>
      </c>
      <c r="I16" s="145">
        <f t="shared" si="7"/>
        <v>125062.5</v>
      </c>
      <c r="J16" s="145">
        <f t="shared" si="7"/>
        <v>100050</v>
      </c>
      <c r="K16" s="145">
        <f t="shared" si="7"/>
        <v>100050</v>
      </c>
      <c r="L16" s="145">
        <f t="shared" si="7"/>
        <v>125062.5</v>
      </c>
      <c r="M16" s="145">
        <f t="shared" si="7"/>
        <v>100050</v>
      </c>
      <c r="N16" s="145">
        <f t="shared" si="7"/>
        <v>125062.5</v>
      </c>
      <c r="O16" s="145">
        <f t="shared" si="7"/>
        <v>137568.75</v>
      </c>
      <c r="P16" s="18">
        <f>SUM(D14:O15)</f>
        <v>1011755.625</v>
      </c>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10931.875</v>
      </c>
      <c r="E18" s="146">
        <f t="shared" si="8"/>
        <v>11926.875</v>
      </c>
      <c r="F18" s="146">
        <f t="shared" si="8"/>
        <v>13815.40625</v>
      </c>
      <c r="G18" s="146">
        <f t="shared" si="8"/>
        <v>18682.375</v>
      </c>
      <c r="H18" s="146">
        <f t="shared" si="8"/>
        <v>26825.625</v>
      </c>
      <c r="I18" s="146">
        <f t="shared" si="8"/>
        <v>29784.375</v>
      </c>
      <c r="J18" s="146">
        <f t="shared" si="8"/>
        <v>34772.5</v>
      </c>
      <c r="K18" s="146">
        <f t="shared" si="8"/>
        <v>35767.5</v>
      </c>
      <c r="L18" s="146">
        <f t="shared" si="8"/>
        <v>29784.375</v>
      </c>
      <c r="M18" s="146">
        <f t="shared" si="8"/>
        <v>37757.5</v>
      </c>
      <c r="N18" s="146">
        <f t="shared" si="8"/>
        <v>29784.375</v>
      </c>
      <c r="O18" s="146">
        <f t="shared" si="8"/>
        <v>33757.8125</v>
      </c>
      <c r="P18" s="18">
        <f>SUM(D18:O18)</f>
        <v>313590.59375</v>
      </c>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0.19638554216867471</v>
      </c>
      <c r="E19" s="20">
        <f t="shared" si="9"/>
        <v>0.19638554216867471</v>
      </c>
      <c r="F19" s="20">
        <f t="shared" si="9"/>
        <v>0.19638554216867471</v>
      </c>
      <c r="G19" s="20">
        <f t="shared" si="9"/>
        <v>0.19638554216867471</v>
      </c>
      <c r="H19" s="20">
        <f t="shared" si="9"/>
        <v>0.19638554216867471</v>
      </c>
      <c r="I19" s="20">
        <f t="shared" si="9"/>
        <v>0.19638554216867471</v>
      </c>
      <c r="J19" s="20">
        <f t="shared" si="9"/>
        <v>0.19638554216867471</v>
      </c>
      <c r="K19" s="20">
        <f t="shared" si="9"/>
        <v>0.19638554216867471</v>
      </c>
      <c r="L19" s="20">
        <f t="shared" si="9"/>
        <v>0.19638554216867471</v>
      </c>
      <c r="M19" s="20">
        <f t="shared" si="9"/>
        <v>0.19638554216867471</v>
      </c>
      <c r="N19" s="20">
        <f t="shared" si="9"/>
        <v>0.19638554216867471</v>
      </c>
      <c r="O19" s="20">
        <f t="shared" si="9"/>
        <v>0.19638554216867471</v>
      </c>
      <c r="P19" s="20">
        <f t="shared" si="9"/>
        <v>0.19638554216867471</v>
      </c>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0.30413312235920087</v>
      </c>
      <c r="E20" s="21">
        <f t="shared" si="10"/>
        <v>0.32287701131922236</v>
      </c>
      <c r="F20" s="21">
        <f t="shared" si="10"/>
        <v>0.32445930543619222</v>
      </c>
      <c r="G20" s="21">
        <f t="shared" si="10"/>
        <v>0.29326444797199586</v>
      </c>
      <c r="H20" s="21">
        <f t="shared" si="10"/>
        <v>0.26334971561102216</v>
      </c>
      <c r="I20" s="21">
        <f t="shared" si="10"/>
        <v>0.19234727856148212</v>
      </c>
      <c r="J20" s="21">
        <f t="shared" si="10"/>
        <v>0.25791318214689685</v>
      </c>
      <c r="K20" s="21">
        <f t="shared" si="10"/>
        <v>0.26334971561102216</v>
      </c>
      <c r="L20" s="21">
        <f t="shared" si="10"/>
        <v>0.19234727856148212</v>
      </c>
      <c r="M20" s="21">
        <f t="shared" si="10"/>
        <v>0.27398726484407598</v>
      </c>
      <c r="N20" s="21">
        <f t="shared" si="10"/>
        <v>0.19234727856148212</v>
      </c>
      <c r="O20" s="21">
        <f t="shared" si="10"/>
        <v>0.19703782068235917</v>
      </c>
      <c r="P20" s="21">
        <f t="shared" si="10"/>
        <v>0.23661032061928913</v>
      </c>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row>
    <row r="26" spans="1:60"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row>
    <row r="31" spans="1:60"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row>
    <row r="32" spans="1:60"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row>
    <row r="33" spans="1:16" s="1" customFormat="1" ht="15" customHeight="1" x14ac:dyDescent="0.4">
      <c r="A33" s="7"/>
      <c r="B33" s="7"/>
      <c r="C33" s="7"/>
      <c r="P33" s="2"/>
    </row>
    <row r="34" spans="1:16" s="1" customFormat="1" ht="15" customHeight="1" x14ac:dyDescent="0.4">
      <c r="A34" s="7"/>
      <c r="B34" s="7"/>
      <c r="C34" s="7"/>
      <c r="P34" s="2"/>
    </row>
    <row r="35" spans="1:16" s="1" customFormat="1" ht="15" customHeight="1" x14ac:dyDescent="0.4">
      <c r="A35" s="7"/>
      <c r="B35" s="7"/>
      <c r="C35" s="7"/>
      <c r="P35" s="2"/>
    </row>
    <row r="36" spans="1:16" s="1" customFormat="1" ht="15" customHeight="1" x14ac:dyDescent="0.4">
      <c r="A36" s="7"/>
      <c r="B36" s="7"/>
      <c r="C36" s="7"/>
      <c r="P36" s="2"/>
    </row>
    <row r="37" spans="1:16" s="1" customFormat="1" ht="15" customHeight="1" x14ac:dyDescent="0.4">
      <c r="A37" s="7"/>
      <c r="B37" s="7"/>
      <c r="C37" s="7"/>
      <c r="P37" s="2"/>
    </row>
    <row r="38" spans="1:16" s="1" customFormat="1" ht="15" customHeight="1" x14ac:dyDescent="0.4">
      <c r="A38" s="7"/>
      <c r="B38" s="7"/>
      <c r="C38" s="7"/>
      <c r="P38" s="2"/>
    </row>
    <row r="39" spans="1:16" s="1" customFormat="1" ht="15" customHeight="1" x14ac:dyDescent="0.4">
      <c r="A39" s="7"/>
      <c r="B39" s="7"/>
      <c r="C39" s="7"/>
      <c r="P39" s="2"/>
    </row>
    <row r="40" spans="1:16" s="1" customFormat="1" ht="15" customHeight="1" x14ac:dyDescent="0.4">
      <c r="A40" s="7"/>
      <c r="B40" s="7"/>
      <c r="C40" s="7"/>
      <c r="P40" s="2"/>
    </row>
    <row r="41" spans="1:16" s="1" customFormat="1" ht="15" customHeight="1" x14ac:dyDescent="0.4">
      <c r="A41" s="7"/>
      <c r="B41" s="7"/>
      <c r="C41" s="7"/>
      <c r="P41" s="2"/>
    </row>
    <row r="42" spans="1:16" s="1" customFormat="1" ht="15" customHeight="1" x14ac:dyDescent="0.4">
      <c r="A42" s="7"/>
      <c r="B42" s="7"/>
      <c r="C42" s="7"/>
      <c r="P42" s="2"/>
    </row>
    <row r="43" spans="1:16" s="1" customFormat="1" ht="15" customHeight="1" x14ac:dyDescent="0.4">
      <c r="A43" s="7"/>
      <c r="B43" s="7"/>
      <c r="C43" s="7"/>
      <c r="P43" s="2"/>
    </row>
    <row r="44" spans="1:16" s="1" customFormat="1" ht="15" customHeight="1" x14ac:dyDescent="0.4">
      <c r="A44" s="7"/>
      <c r="B44" s="7"/>
      <c r="C44" s="7"/>
      <c r="P44" s="2"/>
    </row>
    <row r="45" spans="1:16" s="1" customFormat="1" ht="15" customHeight="1" x14ac:dyDescent="0.4">
      <c r="A45" s="7"/>
      <c r="B45" s="7"/>
      <c r="C45" s="7"/>
      <c r="P45" s="2"/>
    </row>
    <row r="46" spans="1:16" s="1" customFormat="1" ht="15" customHeight="1" x14ac:dyDescent="0.4">
      <c r="A46" s="7"/>
      <c r="B46" s="7"/>
      <c r="C46" s="7"/>
      <c r="P46" s="2"/>
    </row>
    <row r="47" spans="1:16" s="1" customFormat="1" ht="15" customHeight="1" x14ac:dyDescent="0.4">
      <c r="A47" s="7"/>
      <c r="B47" s="7"/>
      <c r="C47" s="7"/>
      <c r="P47" s="2"/>
    </row>
    <row r="48" spans="1:16"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sheetData>
  <sheetProtection sheet="1"/>
  <phoneticPr fontId="0" type="noConversion"/>
  <printOptions horizontalCentered="1"/>
  <pageMargins left="0.15748031496062992" right="0.15748031496062992" top="0.78740157480314965" bottom="0.39370078740157483" header="0.35433070866141736" footer="0.31496062992125984"/>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Z1407"/>
  <sheetViews>
    <sheetView showGridLines="0" zoomScaleNormal="100" workbookViewId="0"/>
  </sheetViews>
  <sheetFormatPr baseColWidth="10" defaultColWidth="11.5546875" defaultRowHeight="15" customHeight="1" x14ac:dyDescent="0.4"/>
  <cols>
    <col min="1" max="1" width="26.44140625" style="23" customWidth="1"/>
    <col min="2" max="2" width="5.21875" style="23" customWidth="1"/>
    <col min="3" max="3" width="1.77734375" style="23" customWidth="1"/>
    <col min="4" max="15" width="5.77734375" style="25" customWidth="1"/>
    <col min="16" max="16" width="5.88671875" style="26" customWidth="1"/>
    <col min="17" max="26" width="11.5546875" style="14"/>
    <col min="27" max="29" width="10.77734375" style="14" hidden="1" customWidth="1"/>
    <col min="30" max="44" width="5.21875" style="14" hidden="1" customWidth="1"/>
    <col min="45" max="48" width="10.77734375" style="14" hidden="1" customWidth="1"/>
    <col min="49" max="63" width="5.21875" style="14" hidden="1" customWidth="1"/>
    <col min="64" max="16384" width="11.5546875" style="14"/>
  </cols>
  <sheetData>
    <row r="1" spans="1:78" s="3" customFormat="1" ht="30" customHeight="1" x14ac:dyDescent="0.4">
      <c r="A1" s="83" t="str">
        <f>'1.Jahr-Bau'!A1</f>
        <v>Muster AG / Exemple SA</v>
      </c>
      <c r="B1" s="83" t="str">
        <f>'1.Jahr-Bau'!B1</f>
        <v>1. Jahr (2010)</v>
      </c>
      <c r="C1" s="118"/>
      <c r="D1" s="119"/>
      <c r="E1" s="120"/>
      <c r="F1" s="121" t="str">
        <f>IF(BusinessPlan!$B$6=1,AF1,AY1)</f>
        <v>Total alle Mitarbeiter (kaufmännisch / Industrie / Bau)</v>
      </c>
      <c r="G1" s="122"/>
      <c r="H1" s="122"/>
      <c r="I1" s="121"/>
      <c r="J1" s="111"/>
      <c r="K1" s="111"/>
      <c r="L1" s="111"/>
      <c r="M1" s="111"/>
      <c r="N1" s="111"/>
      <c r="O1" s="111"/>
      <c r="P1" s="112"/>
      <c r="AA1" s="246"/>
      <c r="AB1" s="246"/>
      <c r="AC1" s="247"/>
      <c r="AD1" s="230"/>
      <c r="AE1" s="230"/>
      <c r="AF1" s="230" t="s">
        <v>67</v>
      </c>
      <c r="AG1" s="229"/>
      <c r="AH1" s="230"/>
      <c r="AI1" s="229"/>
      <c r="AJ1" s="229"/>
      <c r="AK1" s="229"/>
      <c r="AL1" s="229"/>
      <c r="AM1" s="229"/>
      <c r="AN1" s="229"/>
      <c r="AO1" s="229"/>
      <c r="AP1" s="229"/>
      <c r="AQ1" s="229"/>
      <c r="AR1" s="229"/>
      <c r="AS1" s="229"/>
      <c r="AT1" s="246"/>
      <c r="AU1" s="246"/>
      <c r="AV1" s="247"/>
      <c r="AW1" s="230"/>
      <c r="AX1" s="230"/>
      <c r="AY1" s="230" t="s">
        <v>161</v>
      </c>
      <c r="AZ1" s="229"/>
      <c r="BA1" s="230"/>
      <c r="BB1" s="229"/>
      <c r="BC1" s="229"/>
      <c r="BD1" s="229"/>
      <c r="BE1" s="229"/>
      <c r="BF1" s="229"/>
      <c r="BG1" s="229"/>
      <c r="BH1" s="229"/>
      <c r="BI1" s="229"/>
      <c r="BJ1" s="122"/>
      <c r="BK1" s="122"/>
      <c r="BL1" s="122"/>
      <c r="BM1" s="122"/>
      <c r="BN1" s="122"/>
      <c r="BO1" s="122"/>
      <c r="BP1" s="122"/>
      <c r="BQ1" s="122"/>
      <c r="BR1" s="122"/>
      <c r="BS1" s="122"/>
      <c r="BT1" s="122"/>
      <c r="BU1" s="122"/>
      <c r="BV1" s="122"/>
      <c r="BW1" s="122"/>
      <c r="BX1" s="122"/>
      <c r="BY1" s="122"/>
      <c r="BZ1" s="122"/>
    </row>
    <row r="2" spans="1:78" s="3" customFormat="1" ht="11.25" customHeight="1" x14ac:dyDescent="0.4">
      <c r="A2" s="118"/>
      <c r="B2" s="122"/>
      <c r="C2" s="122"/>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29"/>
      <c r="AS2" s="229"/>
      <c r="AT2" s="230"/>
      <c r="AU2" s="230"/>
      <c r="AV2" s="230"/>
      <c r="AW2" s="230"/>
      <c r="AX2" s="230"/>
      <c r="AY2" s="230"/>
      <c r="AZ2" s="230"/>
      <c r="BA2" s="230"/>
      <c r="BB2" s="229"/>
      <c r="BC2" s="229"/>
      <c r="BD2" s="229"/>
      <c r="BE2" s="229"/>
      <c r="BF2" s="229"/>
      <c r="BG2" s="229"/>
      <c r="BH2" s="229"/>
      <c r="BI2" s="229"/>
      <c r="BJ2" s="122"/>
      <c r="BK2" s="122"/>
      <c r="BL2" s="122"/>
      <c r="BM2" s="122"/>
      <c r="BN2" s="122"/>
      <c r="BO2" s="122"/>
      <c r="BP2" s="122"/>
      <c r="BQ2" s="122"/>
      <c r="BR2" s="122"/>
      <c r="BS2" s="122"/>
      <c r="BT2" s="122"/>
      <c r="BU2" s="122"/>
      <c r="BV2" s="122"/>
      <c r="BW2" s="122"/>
      <c r="BX2" s="122"/>
      <c r="BY2" s="122"/>
      <c r="BZ2" s="122"/>
    </row>
    <row r="3" spans="1:78" s="15" customFormat="1" ht="15" customHeight="1" thickBot="1" x14ac:dyDescent="0.45">
      <c r="A3" s="123"/>
      <c r="B3" s="124"/>
      <c r="C3" s="125"/>
      <c r="D3" s="126" t="str">
        <f>IF(BusinessPlan!$B$6=1,AD3,AW3)</f>
        <v>Jan</v>
      </c>
      <c r="E3" s="126" t="str">
        <f>IF(BusinessPlan!$B$6=1,AE3,AX3)</f>
        <v>Feb</v>
      </c>
      <c r="F3" s="126" t="str">
        <f>IF(BusinessPlan!$B$6=1,AF3,AY3)</f>
        <v>März</v>
      </c>
      <c r="G3" s="126" t="str">
        <f>IF(BusinessPlan!$B$6=1,AG3,AZ3)</f>
        <v>April</v>
      </c>
      <c r="H3" s="126" t="str">
        <f>IF(BusinessPlan!$B$6=1,AH3,BA3)</f>
        <v>Mai</v>
      </c>
      <c r="I3" s="126" t="str">
        <f>IF(BusinessPlan!$B$6=1,AI3,BB3)</f>
        <v>Juni</v>
      </c>
      <c r="J3" s="126" t="str">
        <f>IF(BusinessPlan!$B$6=1,AJ3,BC3)</f>
        <v>Juli</v>
      </c>
      <c r="K3" s="126" t="str">
        <f>IF(BusinessPlan!$B$6=1,AK3,BD3)</f>
        <v>Aug</v>
      </c>
      <c r="L3" s="126" t="str">
        <f>IF(BusinessPlan!$B$6=1,AL3,BE3)</f>
        <v>Sept</v>
      </c>
      <c r="M3" s="126" t="str">
        <f>IF(BusinessPlan!$B$6=1,AM3,BF3)</f>
        <v>Okt</v>
      </c>
      <c r="N3" s="126" t="str">
        <f>IF(BusinessPlan!$B$6=1,AN3,BG3)</f>
        <v>Nov</v>
      </c>
      <c r="O3" s="126" t="str">
        <f>IF(BusinessPlan!$B$6=1,AO3,BH3)</f>
        <v>Dez</v>
      </c>
      <c r="P3" s="127" t="str">
        <f>IF(BusinessPlan!$B$6=1,AP3,BI3)</f>
        <v>TOTAL</v>
      </c>
      <c r="AA3" s="230"/>
      <c r="AB3" s="230"/>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74"/>
      <c r="AT3" s="230"/>
      <c r="AU3" s="231"/>
      <c r="AV3" s="231"/>
      <c r="AW3" s="232" t="s">
        <v>128</v>
      </c>
      <c r="AX3" s="232" t="s">
        <v>129</v>
      </c>
      <c r="AY3" s="232" t="s">
        <v>127</v>
      </c>
      <c r="AZ3" s="232" t="s">
        <v>130</v>
      </c>
      <c r="BA3" s="232" t="s">
        <v>33</v>
      </c>
      <c r="BB3" s="232" t="s">
        <v>131</v>
      </c>
      <c r="BC3" s="232" t="s">
        <v>132</v>
      </c>
      <c r="BD3" s="232" t="s">
        <v>133</v>
      </c>
      <c r="BE3" s="232" t="s">
        <v>134</v>
      </c>
      <c r="BF3" s="232" t="s">
        <v>135</v>
      </c>
      <c r="BG3" s="232" t="s">
        <v>136</v>
      </c>
      <c r="BH3" s="232" t="s">
        <v>137</v>
      </c>
      <c r="BI3" s="231" t="s">
        <v>0</v>
      </c>
      <c r="BJ3" s="156"/>
      <c r="BK3" s="156"/>
      <c r="BL3" s="156"/>
      <c r="BM3" s="156"/>
      <c r="BN3" s="156"/>
      <c r="BO3" s="156"/>
      <c r="BP3" s="156"/>
      <c r="BQ3" s="156"/>
      <c r="BR3" s="156"/>
      <c r="BS3" s="156"/>
      <c r="BT3" s="156"/>
      <c r="BU3" s="156"/>
      <c r="BV3" s="156"/>
      <c r="BW3" s="156"/>
      <c r="BX3" s="156"/>
      <c r="BY3" s="156"/>
      <c r="BZ3" s="156"/>
    </row>
    <row r="4" spans="1:78" s="15" customFormat="1" ht="15" customHeight="1" x14ac:dyDescent="0.4">
      <c r="A4" s="128"/>
      <c r="B4" s="129"/>
      <c r="C4" s="129"/>
      <c r="D4" s="130"/>
      <c r="E4" s="130"/>
      <c r="F4" s="130"/>
      <c r="G4" s="130"/>
      <c r="H4" s="130"/>
      <c r="I4" s="130"/>
      <c r="J4" s="130"/>
      <c r="K4" s="130"/>
      <c r="L4" s="130"/>
      <c r="M4" s="130"/>
      <c r="N4" s="130"/>
      <c r="O4" s="130"/>
      <c r="P4" s="131"/>
      <c r="AA4" s="231"/>
      <c r="AB4" s="231"/>
      <c r="AC4" s="233"/>
      <c r="AD4" s="271"/>
      <c r="AE4" s="271"/>
      <c r="AF4" s="271"/>
      <c r="AG4" s="271"/>
      <c r="AH4" s="271"/>
      <c r="AI4" s="271"/>
      <c r="AJ4" s="271"/>
      <c r="AK4" s="271"/>
      <c r="AL4" s="271"/>
      <c r="AM4" s="271"/>
      <c r="AN4" s="271"/>
      <c r="AO4" s="271"/>
      <c r="AP4" s="234"/>
      <c r="AQ4" s="234"/>
      <c r="AR4" s="234"/>
      <c r="AS4" s="229"/>
      <c r="AT4" s="231"/>
      <c r="AU4" s="233"/>
      <c r="AV4" s="233"/>
      <c r="AW4" s="271"/>
      <c r="AX4" s="271"/>
      <c r="AY4" s="271"/>
      <c r="AZ4" s="271"/>
      <c r="BA4" s="271"/>
      <c r="BB4" s="271"/>
      <c r="BC4" s="271"/>
      <c r="BD4" s="271"/>
      <c r="BE4" s="271"/>
      <c r="BF4" s="271"/>
      <c r="BG4" s="271"/>
      <c r="BH4" s="271"/>
      <c r="BI4" s="234"/>
      <c r="BJ4" s="156"/>
      <c r="BK4" s="156"/>
      <c r="BL4" s="156"/>
      <c r="BM4" s="156"/>
      <c r="BN4" s="156"/>
      <c r="BO4" s="156"/>
      <c r="BP4" s="156"/>
      <c r="BQ4" s="156"/>
      <c r="BR4" s="156"/>
      <c r="BS4" s="156"/>
      <c r="BT4" s="156"/>
      <c r="BU4" s="156"/>
      <c r="BV4" s="156"/>
      <c r="BW4" s="156"/>
      <c r="BX4" s="156"/>
      <c r="BY4" s="156"/>
      <c r="BZ4" s="156"/>
    </row>
    <row r="5" spans="1:78" ht="15" customHeight="1" x14ac:dyDescent="0.4">
      <c r="A5" s="54" t="str">
        <f>IF(BusinessPlan!$B$6=1,AA5,AT5)</f>
        <v>Anzahl Temporär Mitarbeiter</v>
      </c>
      <c r="B5" s="16"/>
      <c r="C5" s="45"/>
      <c r="D5" s="37">
        <f>'1.Jahr-Bau'!D4+'1.Jahr-Industrie'!D4+'1.Jahr-Kaufm.'!D4</f>
        <v>12</v>
      </c>
      <c r="E5" s="37">
        <f>'1.Jahr-Bau'!E4+'1.Jahr-Industrie'!E4+'1.Jahr-Kaufm.'!E4</f>
        <v>12</v>
      </c>
      <c r="F5" s="37">
        <f>'1.Jahr-Bau'!F4+'1.Jahr-Industrie'!F4+'1.Jahr-Kaufm.'!F4</f>
        <v>13</v>
      </c>
      <c r="G5" s="37">
        <f>'1.Jahr-Bau'!G4+'1.Jahr-Industrie'!G4+'1.Jahr-Kaufm.'!G4</f>
        <v>24</v>
      </c>
      <c r="H5" s="37">
        <f>'1.Jahr-Bau'!H4+'1.Jahr-Industrie'!H4+'1.Jahr-Kaufm.'!H4</f>
        <v>30</v>
      </c>
      <c r="I5" s="37">
        <f>'1.Jahr-Bau'!I4+'1.Jahr-Industrie'!I4+'1.Jahr-Kaufm.'!I4</f>
        <v>36</v>
      </c>
      <c r="J5" s="37">
        <f>'1.Jahr-Bau'!J4+'1.Jahr-Industrie'!J4+'1.Jahr-Kaufm.'!J4</f>
        <v>37</v>
      </c>
      <c r="K5" s="37">
        <f>'1.Jahr-Bau'!K4+'1.Jahr-Industrie'!K4+'1.Jahr-Kaufm.'!K4</f>
        <v>43</v>
      </c>
      <c r="L5" s="37">
        <f>'1.Jahr-Bau'!L4+'1.Jahr-Industrie'!L4+'1.Jahr-Kaufm.'!L4</f>
        <v>44</v>
      </c>
      <c r="M5" s="37">
        <f>'1.Jahr-Bau'!M4+'1.Jahr-Industrie'!M4+'1.Jahr-Kaufm.'!M4</f>
        <v>45</v>
      </c>
      <c r="N5" s="37">
        <f>'1.Jahr-Bau'!N4+'1.Jahr-Industrie'!N4+'1.Jahr-Kaufm.'!N4</f>
        <v>56</v>
      </c>
      <c r="O5" s="37">
        <f>'1.Jahr-Bau'!O4+'1.Jahr-Industrie'!O4+'1.Jahr-Kaufm.'!O4</f>
        <v>59</v>
      </c>
      <c r="P5" s="38">
        <f>SUM(D5:O5)/12</f>
        <v>34.25</v>
      </c>
      <c r="AA5" s="233" t="s">
        <v>37</v>
      </c>
      <c r="AB5" s="233"/>
      <c r="AC5" s="233"/>
      <c r="AD5" s="235"/>
      <c r="AE5" s="235"/>
      <c r="AF5" s="235"/>
      <c r="AG5" s="235"/>
      <c r="AH5" s="235"/>
      <c r="AI5" s="235"/>
      <c r="AJ5" s="235"/>
      <c r="AK5" s="235"/>
      <c r="AL5" s="235"/>
      <c r="AM5" s="235"/>
      <c r="AN5" s="235"/>
      <c r="AO5" s="235"/>
      <c r="AP5" s="235"/>
      <c r="AQ5" s="235"/>
      <c r="AR5" s="235"/>
      <c r="AS5" s="229"/>
      <c r="AT5" s="233" t="s">
        <v>138</v>
      </c>
      <c r="AU5" s="233"/>
      <c r="AV5" s="233"/>
      <c r="AW5" s="235"/>
      <c r="AX5" s="235"/>
      <c r="AY5" s="235"/>
      <c r="AZ5" s="235"/>
      <c r="BA5" s="235"/>
      <c r="BB5" s="235"/>
      <c r="BC5" s="235"/>
      <c r="BD5" s="235"/>
      <c r="BE5" s="235"/>
      <c r="BF5" s="235"/>
      <c r="BG5" s="235"/>
      <c r="BH5" s="235"/>
      <c r="BI5" s="235"/>
      <c r="BJ5" s="122"/>
      <c r="BK5" s="122"/>
      <c r="BL5" s="122"/>
      <c r="BM5" s="122"/>
      <c r="BN5" s="122"/>
      <c r="BO5" s="122"/>
      <c r="BP5" s="122"/>
      <c r="BQ5" s="122"/>
      <c r="BR5" s="122"/>
      <c r="BS5" s="122"/>
      <c r="BT5" s="122"/>
      <c r="BU5" s="122"/>
      <c r="BV5" s="122"/>
      <c r="BW5" s="122"/>
      <c r="BX5" s="122"/>
      <c r="BY5" s="122"/>
      <c r="BZ5" s="122"/>
    </row>
    <row r="6" spans="1:78" ht="15" customHeight="1" x14ac:dyDescent="0.4">
      <c r="A6" s="54" t="str">
        <f>IF(BusinessPlan!$B$6=1,AA6,AT6)</f>
        <v>Anzahl Arbeitstage im Monat</v>
      </c>
      <c r="B6" s="16"/>
      <c r="C6" s="45"/>
      <c r="D6" s="27">
        <f>('1.Jahr-Bau'!D5+'1.Jahr-Industrie'!D5+'1.Jahr-Kaufm.'!D5)/3</f>
        <v>20</v>
      </c>
      <c r="E6" s="27">
        <f>('1.Jahr-Bau'!E5+'1.Jahr-Industrie'!E5+'1.Jahr-Kaufm.'!E5)/3</f>
        <v>20</v>
      </c>
      <c r="F6" s="27">
        <f>('1.Jahr-Bau'!F5+'1.Jahr-Industrie'!F5+'1.Jahr-Kaufm.'!F5)/3</f>
        <v>23</v>
      </c>
      <c r="G6" s="27">
        <f>('1.Jahr-Bau'!G5+'1.Jahr-Industrie'!G5+'1.Jahr-Kaufm.'!G5)/3</f>
        <v>18</v>
      </c>
      <c r="H6" s="27">
        <f>('1.Jahr-Bau'!H5+'1.Jahr-Industrie'!H5+'1.Jahr-Kaufm.'!H5)/3</f>
        <v>20</v>
      </c>
      <c r="I6" s="27">
        <f>('1.Jahr-Bau'!I5+'1.Jahr-Industrie'!I5+'1.Jahr-Kaufm.'!I5)/3</f>
        <v>25</v>
      </c>
      <c r="J6" s="27">
        <f>('1.Jahr-Bau'!J5+'1.Jahr-Industrie'!J5+'1.Jahr-Kaufm.'!J5)/3</f>
        <v>20</v>
      </c>
      <c r="K6" s="27">
        <f>('1.Jahr-Bau'!K5+'1.Jahr-Industrie'!K5+'1.Jahr-Kaufm.'!K5)/3</f>
        <v>20</v>
      </c>
      <c r="L6" s="27">
        <f>('1.Jahr-Bau'!L5+'1.Jahr-Industrie'!L5+'1.Jahr-Kaufm.'!L5)/3</f>
        <v>25</v>
      </c>
      <c r="M6" s="27">
        <f>('1.Jahr-Bau'!M5+'1.Jahr-Industrie'!M5+'1.Jahr-Kaufm.'!M5)/3</f>
        <v>20</v>
      </c>
      <c r="N6" s="27">
        <f>('1.Jahr-Bau'!N5+'1.Jahr-Industrie'!N5+'1.Jahr-Kaufm.'!N5)/3</f>
        <v>20</v>
      </c>
      <c r="O6" s="27">
        <f>('1.Jahr-Bau'!O5+'1.Jahr-Industrie'!O5+'1.Jahr-Kaufm.'!O5)/3</f>
        <v>22</v>
      </c>
      <c r="P6" s="28">
        <f>AVERAGE(D6:O6)</f>
        <v>21.083333333333332</v>
      </c>
      <c r="AA6" s="233" t="s">
        <v>38</v>
      </c>
      <c r="AB6" s="233"/>
      <c r="AC6" s="236"/>
      <c r="AD6" s="237"/>
      <c r="AE6" s="237"/>
      <c r="AF6" s="237"/>
      <c r="AG6" s="237"/>
      <c r="AH6" s="237"/>
      <c r="AI6" s="237"/>
      <c r="AJ6" s="237"/>
      <c r="AK6" s="237"/>
      <c r="AL6" s="237"/>
      <c r="AM6" s="237"/>
      <c r="AN6" s="237"/>
      <c r="AO6" s="237"/>
      <c r="AP6" s="237"/>
      <c r="AQ6" s="237"/>
      <c r="AR6" s="237"/>
      <c r="AS6" s="229"/>
      <c r="AT6" s="233" t="s">
        <v>139</v>
      </c>
      <c r="AU6" s="234"/>
      <c r="AV6" s="236"/>
      <c r="AW6" s="237"/>
      <c r="AX6" s="237"/>
      <c r="AY6" s="237"/>
      <c r="AZ6" s="237"/>
      <c r="BA6" s="237"/>
      <c r="BB6" s="237"/>
      <c r="BC6" s="237"/>
      <c r="BD6" s="237"/>
      <c r="BE6" s="237"/>
      <c r="BF6" s="237"/>
      <c r="BG6" s="237"/>
      <c r="BH6" s="237"/>
      <c r="BI6" s="237"/>
      <c r="BJ6" s="122"/>
      <c r="BK6" s="122"/>
      <c r="BL6" s="122"/>
      <c r="BM6" s="122"/>
      <c r="BN6" s="122"/>
      <c r="BO6" s="122"/>
      <c r="BP6" s="122"/>
      <c r="BQ6" s="122"/>
      <c r="BR6" s="122"/>
      <c r="BS6" s="122"/>
      <c r="BT6" s="122"/>
      <c r="BU6" s="122"/>
      <c r="BV6" s="122"/>
      <c r="BW6" s="122"/>
      <c r="BX6" s="122"/>
      <c r="BY6" s="122"/>
      <c r="BZ6" s="122"/>
    </row>
    <row r="7" spans="1:78" ht="15" customHeight="1" x14ac:dyDescent="0.4">
      <c r="A7" s="54" t="str">
        <f>IF(BusinessPlan!$B$6=1,AA7,AT7)</f>
        <v>Total Stunden</v>
      </c>
      <c r="B7" s="68"/>
      <c r="C7" s="46"/>
      <c r="D7" s="29">
        <f>'1.Jahr-Bau'!D6+'1.Jahr-Industrie'!D6+'1.Jahr-Kaufm.'!D6</f>
        <v>1800</v>
      </c>
      <c r="E7" s="29">
        <f>'1.Jahr-Bau'!E6+'1.Jahr-Industrie'!E6+'1.Jahr-Kaufm.'!E6</f>
        <v>1800</v>
      </c>
      <c r="F7" s="29">
        <f>'1.Jahr-Bau'!F6+'1.Jahr-Industrie'!F6+'1.Jahr-Kaufm.'!F6</f>
        <v>2242.5</v>
      </c>
      <c r="G7" s="29">
        <f>'1.Jahr-Bau'!G6+'1.Jahr-Industrie'!G6+'1.Jahr-Kaufm.'!G6</f>
        <v>3240</v>
      </c>
      <c r="H7" s="29">
        <f>'1.Jahr-Bau'!H6+'1.Jahr-Industrie'!H6+'1.Jahr-Kaufm.'!H6</f>
        <v>4500</v>
      </c>
      <c r="I7" s="29">
        <f>'1.Jahr-Bau'!I6+'1.Jahr-Industrie'!I6+'1.Jahr-Kaufm.'!I6</f>
        <v>6750</v>
      </c>
      <c r="J7" s="29">
        <f>'1.Jahr-Bau'!J6+'1.Jahr-Industrie'!J6+'1.Jahr-Kaufm.'!J6</f>
        <v>5550</v>
      </c>
      <c r="K7" s="29">
        <f>'1.Jahr-Bau'!K6+'1.Jahr-Industrie'!K6+'1.Jahr-Kaufm.'!K6</f>
        <v>6450</v>
      </c>
      <c r="L7" s="29">
        <f>'1.Jahr-Bau'!L6+'1.Jahr-Industrie'!L6+'1.Jahr-Kaufm.'!L6</f>
        <v>8250</v>
      </c>
      <c r="M7" s="29">
        <f>'1.Jahr-Bau'!M6+'1.Jahr-Industrie'!M6+'1.Jahr-Kaufm.'!M6</f>
        <v>6750</v>
      </c>
      <c r="N7" s="29">
        <f>'1.Jahr-Bau'!N6+'1.Jahr-Industrie'!N6+'1.Jahr-Kaufm.'!N6</f>
        <v>8400</v>
      </c>
      <c r="O7" s="29">
        <f>'1.Jahr-Bau'!O6+'1.Jahr-Industrie'!O6+'1.Jahr-Kaufm.'!O6</f>
        <v>9735</v>
      </c>
      <c r="P7" s="31">
        <f>SUM(D7:O7)</f>
        <v>65467.5</v>
      </c>
      <c r="AA7" s="233" t="s">
        <v>2</v>
      </c>
      <c r="AB7" s="234"/>
      <c r="AC7" s="233"/>
      <c r="AD7" s="237"/>
      <c r="AE7" s="237"/>
      <c r="AF7" s="237"/>
      <c r="AG7" s="237"/>
      <c r="AH7" s="237"/>
      <c r="AI7" s="237"/>
      <c r="AJ7" s="237"/>
      <c r="AK7" s="237"/>
      <c r="AL7" s="237"/>
      <c r="AM7" s="237"/>
      <c r="AN7" s="237"/>
      <c r="AO7" s="237"/>
      <c r="AP7" s="237"/>
      <c r="AQ7" s="237"/>
      <c r="AR7" s="237"/>
      <c r="AS7" s="229"/>
      <c r="AT7" s="233" t="s">
        <v>140</v>
      </c>
      <c r="AU7" s="233"/>
      <c r="AV7" s="233"/>
      <c r="AW7" s="237"/>
      <c r="AX7" s="237"/>
      <c r="AY7" s="237"/>
      <c r="AZ7" s="237"/>
      <c r="BA7" s="237"/>
      <c r="BB7" s="237"/>
      <c r="BC7" s="237"/>
      <c r="BD7" s="237"/>
      <c r="BE7" s="237"/>
      <c r="BF7" s="237"/>
      <c r="BG7" s="237"/>
      <c r="BH7" s="237"/>
      <c r="BI7" s="237"/>
      <c r="BJ7" s="122"/>
      <c r="BK7" s="122"/>
      <c r="BL7" s="122"/>
      <c r="BM7" s="122"/>
      <c r="BN7" s="122"/>
      <c r="BO7" s="122"/>
      <c r="BP7" s="122"/>
      <c r="BQ7" s="122"/>
      <c r="BR7" s="122"/>
      <c r="BS7" s="122"/>
      <c r="BT7" s="122"/>
      <c r="BU7" s="122"/>
      <c r="BV7" s="122"/>
      <c r="BW7" s="122"/>
      <c r="BX7" s="122"/>
      <c r="BY7" s="122"/>
      <c r="BZ7" s="122"/>
    </row>
    <row r="8" spans="1:78" s="12" customFormat="1" ht="15" customHeight="1" x14ac:dyDescent="0.4">
      <c r="A8" s="16"/>
      <c r="B8" s="16"/>
      <c r="C8" s="16"/>
      <c r="D8" s="16"/>
      <c r="E8" s="16"/>
      <c r="F8" s="16"/>
      <c r="G8" s="16"/>
      <c r="H8" s="16"/>
      <c r="I8" s="16"/>
      <c r="J8" s="16"/>
      <c r="K8" s="16"/>
      <c r="L8" s="16"/>
      <c r="M8" s="16"/>
      <c r="N8" s="16"/>
      <c r="O8" s="16"/>
      <c r="P8" s="17"/>
      <c r="AA8" s="233"/>
      <c r="AB8" s="233"/>
      <c r="AC8" s="236"/>
      <c r="AD8" s="237"/>
      <c r="AE8" s="237"/>
      <c r="AF8" s="237"/>
      <c r="AG8" s="237"/>
      <c r="AH8" s="237"/>
      <c r="AI8" s="237"/>
      <c r="AJ8" s="237"/>
      <c r="AK8" s="237"/>
      <c r="AL8" s="237"/>
      <c r="AM8" s="237"/>
      <c r="AN8" s="237"/>
      <c r="AO8" s="237"/>
      <c r="AP8" s="237"/>
      <c r="AQ8" s="237"/>
      <c r="AR8" s="237"/>
      <c r="AS8" s="229"/>
      <c r="AT8" s="233"/>
      <c r="AU8" s="234"/>
      <c r="AV8" s="236"/>
      <c r="AW8" s="237"/>
      <c r="AX8" s="237"/>
      <c r="AY8" s="237"/>
      <c r="AZ8" s="237"/>
      <c r="BA8" s="237"/>
      <c r="BB8" s="237"/>
      <c r="BC8" s="237"/>
      <c r="BD8" s="237"/>
      <c r="BE8" s="237"/>
      <c r="BF8" s="237"/>
      <c r="BG8" s="237"/>
      <c r="BH8" s="237"/>
      <c r="BI8" s="237"/>
      <c r="BJ8" s="111"/>
      <c r="BK8" s="111"/>
      <c r="BL8" s="111"/>
      <c r="BM8" s="111"/>
      <c r="BN8" s="111"/>
      <c r="BO8" s="111"/>
      <c r="BP8" s="111"/>
      <c r="BQ8" s="111"/>
      <c r="BR8" s="111"/>
      <c r="BS8" s="111"/>
      <c r="BT8" s="111"/>
      <c r="BU8" s="111"/>
      <c r="BV8" s="111"/>
      <c r="BW8" s="111"/>
      <c r="BX8" s="111"/>
      <c r="BY8" s="111"/>
      <c r="BZ8" s="111"/>
    </row>
    <row r="9" spans="1:78" ht="15" customHeight="1" x14ac:dyDescent="0.4">
      <c r="A9" s="54" t="str">
        <f>IF(BusinessPlan!$B$6=1,AA9,AT9)</f>
        <v>Umsatz Temporär</v>
      </c>
      <c r="B9" s="69"/>
      <c r="C9" s="47"/>
      <c r="D9" s="29">
        <f>'1.Jahr-Bau'!D8+'1.Jahr-Industrie'!D8+'1.Jahr-Kaufm.'!D8</f>
        <v>75150</v>
      </c>
      <c r="E9" s="29">
        <f>'1.Jahr-Bau'!E8+'1.Jahr-Industrie'!E8+'1.Jahr-Kaufm.'!E8</f>
        <v>75150</v>
      </c>
      <c r="F9" s="29">
        <f>'1.Jahr-Bau'!F8+'1.Jahr-Industrie'!F8+'1.Jahr-Kaufm.'!F8</f>
        <v>93840</v>
      </c>
      <c r="G9" s="29">
        <f>'1.Jahr-Bau'!G8+'1.Jahr-Industrie'!G8+'1.Jahr-Kaufm.'!G8</f>
        <v>135270</v>
      </c>
      <c r="H9" s="29">
        <f>'1.Jahr-Bau'!H8+'1.Jahr-Industrie'!H8+'1.Jahr-Kaufm.'!H8</f>
        <v>187875</v>
      </c>
      <c r="I9" s="29">
        <f>'1.Jahr-Bau'!I8+'1.Jahr-Industrie'!I8+'1.Jahr-Kaufm.'!I8</f>
        <v>281812.5</v>
      </c>
      <c r="J9" s="29">
        <f>'1.Jahr-Bau'!J8+'1.Jahr-Industrie'!J8+'1.Jahr-Kaufm.'!J8</f>
        <v>231900</v>
      </c>
      <c r="K9" s="29">
        <f>'1.Jahr-Bau'!K8+'1.Jahr-Industrie'!K8+'1.Jahr-Kaufm.'!K8</f>
        <v>269475</v>
      </c>
      <c r="L9" s="29">
        <f>'1.Jahr-Bau'!L8+'1.Jahr-Industrie'!L8+'1.Jahr-Kaufm.'!L8</f>
        <v>344906.25</v>
      </c>
      <c r="M9" s="29">
        <f>'1.Jahr-Bau'!M8+'1.Jahr-Industrie'!M8+'1.Jahr-Kaufm.'!M8</f>
        <v>282375</v>
      </c>
      <c r="N9" s="29">
        <f>'1.Jahr-Bau'!N8+'1.Jahr-Industrie'!N8+'1.Jahr-Kaufm.'!N8</f>
        <v>351075</v>
      </c>
      <c r="O9" s="29">
        <f>'1.Jahr-Bau'!O8+'1.Jahr-Industrie'!O8+'1.Jahr-Kaufm.'!O8</f>
        <v>406972.5</v>
      </c>
      <c r="P9" s="30">
        <f>SUM(D9:O9)</f>
        <v>2735801.25</v>
      </c>
      <c r="AA9" s="238" t="s">
        <v>3</v>
      </c>
      <c r="AB9" s="234"/>
      <c r="AC9" s="233"/>
      <c r="AD9" s="237"/>
      <c r="AE9" s="237"/>
      <c r="AF9" s="237"/>
      <c r="AG9" s="237"/>
      <c r="AH9" s="237"/>
      <c r="AI9" s="237"/>
      <c r="AJ9" s="237"/>
      <c r="AK9" s="237"/>
      <c r="AL9" s="237"/>
      <c r="AM9" s="237"/>
      <c r="AN9" s="237"/>
      <c r="AO9" s="237"/>
      <c r="AP9" s="237"/>
      <c r="AQ9" s="237"/>
      <c r="AR9" s="237"/>
      <c r="AS9" s="229"/>
      <c r="AT9" s="238" t="s">
        <v>141</v>
      </c>
      <c r="AU9" s="233"/>
      <c r="AV9" s="233"/>
      <c r="AW9" s="237"/>
      <c r="AX9" s="237"/>
      <c r="AY9" s="237"/>
      <c r="AZ9" s="237"/>
      <c r="BA9" s="237"/>
      <c r="BB9" s="237"/>
      <c r="BC9" s="237"/>
      <c r="BD9" s="237"/>
      <c r="BE9" s="237"/>
      <c r="BF9" s="237"/>
      <c r="BG9" s="237"/>
      <c r="BH9" s="237"/>
      <c r="BI9" s="237"/>
      <c r="BJ9" s="122"/>
      <c r="BK9" s="122"/>
      <c r="BL9" s="122"/>
      <c r="BM9" s="122"/>
      <c r="BN9" s="122"/>
      <c r="BO9" s="122"/>
      <c r="BP9" s="122"/>
      <c r="BQ9" s="122"/>
      <c r="BR9" s="122"/>
      <c r="BS9" s="122"/>
      <c r="BT9" s="122"/>
      <c r="BU9" s="122"/>
      <c r="BV9" s="122"/>
      <c r="BW9" s="122"/>
      <c r="BX9" s="122"/>
      <c r="BY9" s="122"/>
      <c r="BZ9" s="122"/>
    </row>
    <row r="10" spans="1:78" ht="15" customHeight="1" x14ac:dyDescent="0.4">
      <c r="A10" s="54" t="str">
        <f>IF(BusinessPlan!$B$6=1,AA10,AT10)</f>
        <v>Umsatz Festvermittlungen</v>
      </c>
      <c r="B10" s="16"/>
      <c r="C10" s="45"/>
      <c r="D10" s="29">
        <f>'1.Jahr-Bau'!D9+'1.Jahr-Industrie'!D9+'1.Jahr-Kaufm.'!D9</f>
        <v>6000</v>
      </c>
      <c r="E10" s="29">
        <f>'1.Jahr-Bau'!E9+'1.Jahr-Industrie'!E9+'1.Jahr-Kaufm.'!E9</f>
        <v>7000</v>
      </c>
      <c r="F10" s="29">
        <f>'1.Jahr-Bau'!F9+'1.Jahr-Industrie'!F9+'1.Jahr-Kaufm.'!F9</f>
        <v>8000</v>
      </c>
      <c r="G10" s="29">
        <f>'1.Jahr-Bau'!G9+'1.Jahr-Industrie'!G9+'1.Jahr-Kaufm.'!G9</f>
        <v>9000</v>
      </c>
      <c r="H10" s="29">
        <f>'1.Jahr-Bau'!H9+'1.Jahr-Industrie'!H9+'1.Jahr-Kaufm.'!H9</f>
        <v>19000</v>
      </c>
      <c r="I10" s="29">
        <f>'1.Jahr-Bau'!I9+'1.Jahr-Industrie'!I9+'1.Jahr-Kaufm.'!I9</f>
        <v>11000</v>
      </c>
      <c r="J10" s="29">
        <f>'1.Jahr-Bau'!J9+'1.Jahr-Industrie'!J9+'1.Jahr-Kaufm.'!J9</f>
        <v>12000</v>
      </c>
      <c r="K10" s="29">
        <f>'1.Jahr-Bau'!K9+'1.Jahr-Industrie'!K9+'1.Jahr-Kaufm.'!K9</f>
        <v>13000</v>
      </c>
      <c r="L10" s="29">
        <f>'1.Jahr-Bau'!L9+'1.Jahr-Industrie'!L9+'1.Jahr-Kaufm.'!L9</f>
        <v>14000</v>
      </c>
      <c r="M10" s="29">
        <f>'1.Jahr-Bau'!M9+'1.Jahr-Industrie'!M9+'1.Jahr-Kaufm.'!M9</f>
        <v>15000</v>
      </c>
      <c r="N10" s="29">
        <f>'1.Jahr-Bau'!N9+'1.Jahr-Industrie'!N9+'1.Jahr-Kaufm.'!N9</f>
        <v>1000</v>
      </c>
      <c r="O10" s="29">
        <f>'1.Jahr-Bau'!O9+'1.Jahr-Industrie'!O9+'1.Jahr-Kaufm.'!O9</f>
        <v>7000</v>
      </c>
      <c r="P10" s="30">
        <f>SUM(D10:O10)</f>
        <v>122000</v>
      </c>
      <c r="AA10" s="233" t="s">
        <v>4</v>
      </c>
      <c r="AB10" s="233"/>
      <c r="AC10" s="233"/>
      <c r="AD10" s="237"/>
      <c r="AE10" s="237"/>
      <c r="AF10" s="237"/>
      <c r="AG10" s="237"/>
      <c r="AH10" s="237"/>
      <c r="AI10" s="237"/>
      <c r="AJ10" s="237"/>
      <c r="AK10" s="237"/>
      <c r="AL10" s="237"/>
      <c r="AM10" s="237"/>
      <c r="AN10" s="237"/>
      <c r="AO10" s="237"/>
      <c r="AP10" s="237"/>
      <c r="AQ10" s="237"/>
      <c r="AR10" s="237"/>
      <c r="AS10" s="229"/>
      <c r="AT10" s="233" t="s">
        <v>142</v>
      </c>
      <c r="AU10" s="233"/>
      <c r="AV10" s="233"/>
      <c r="AW10" s="237"/>
      <c r="AX10" s="237"/>
      <c r="AY10" s="237"/>
      <c r="AZ10" s="237"/>
      <c r="BA10" s="237"/>
      <c r="BB10" s="237"/>
      <c r="BC10" s="237"/>
      <c r="BD10" s="237"/>
      <c r="BE10" s="237"/>
      <c r="BF10" s="237"/>
      <c r="BG10" s="237"/>
      <c r="BH10" s="237"/>
      <c r="BI10" s="237"/>
      <c r="BJ10" s="122"/>
      <c r="BK10" s="122"/>
      <c r="BL10" s="122"/>
      <c r="BM10" s="122"/>
      <c r="BN10" s="122"/>
      <c r="BO10" s="122"/>
      <c r="BP10" s="122"/>
      <c r="BQ10" s="122"/>
      <c r="BR10" s="122"/>
      <c r="BS10" s="122"/>
      <c r="BT10" s="122"/>
      <c r="BU10" s="122"/>
      <c r="BV10" s="122"/>
      <c r="BW10" s="122"/>
      <c r="BX10" s="122"/>
      <c r="BY10" s="122"/>
      <c r="BZ10" s="122"/>
    </row>
    <row r="11" spans="1:78" s="19" customFormat="1" ht="15" customHeight="1" x14ac:dyDescent="0.4">
      <c r="A11" s="55" t="str">
        <f>IF(BusinessPlan!$B$6=1,AA11,AT11)</f>
        <v>Total Umsatz (ohne MWSt)</v>
      </c>
      <c r="B11" s="70"/>
      <c r="C11" s="48"/>
      <c r="D11" s="39">
        <f>SUM(D9:D10)</f>
        <v>81150</v>
      </c>
      <c r="E11" s="39">
        <f t="shared" ref="E11:O11" si="0">SUM(E9:E10)</f>
        <v>82150</v>
      </c>
      <c r="F11" s="39">
        <f t="shared" si="0"/>
        <v>101840</v>
      </c>
      <c r="G11" s="39">
        <f t="shared" si="0"/>
        <v>144270</v>
      </c>
      <c r="H11" s="39">
        <f t="shared" si="0"/>
        <v>206875</v>
      </c>
      <c r="I11" s="39">
        <f t="shared" si="0"/>
        <v>292812.5</v>
      </c>
      <c r="J11" s="39">
        <f t="shared" si="0"/>
        <v>243900</v>
      </c>
      <c r="K11" s="39">
        <f t="shared" si="0"/>
        <v>282475</v>
      </c>
      <c r="L11" s="39">
        <f t="shared" si="0"/>
        <v>358906.25</v>
      </c>
      <c r="M11" s="39">
        <f t="shared" si="0"/>
        <v>297375</v>
      </c>
      <c r="N11" s="39">
        <f t="shared" si="0"/>
        <v>352075</v>
      </c>
      <c r="O11" s="39">
        <f t="shared" si="0"/>
        <v>413972.5</v>
      </c>
      <c r="P11" s="18">
        <f>SUM(D11:O11)</f>
        <v>2857801.25</v>
      </c>
      <c r="AA11" s="233" t="s">
        <v>39</v>
      </c>
      <c r="AB11" s="233"/>
      <c r="AC11" s="239"/>
      <c r="AD11" s="237"/>
      <c r="AE11" s="237"/>
      <c r="AF11" s="237"/>
      <c r="AG11" s="237"/>
      <c r="AH11" s="237"/>
      <c r="AI11" s="237"/>
      <c r="AJ11" s="237"/>
      <c r="AK11" s="237"/>
      <c r="AL11" s="237"/>
      <c r="AM11" s="237"/>
      <c r="AN11" s="237"/>
      <c r="AO11" s="237"/>
      <c r="AP11" s="237"/>
      <c r="AQ11" s="237"/>
      <c r="AR11" s="237"/>
      <c r="AS11" s="229"/>
      <c r="AT11" s="233" t="s">
        <v>143</v>
      </c>
      <c r="AU11" s="272"/>
      <c r="AV11" s="239"/>
      <c r="AW11" s="237"/>
      <c r="AX11" s="237"/>
      <c r="AY11" s="237"/>
      <c r="AZ11" s="237"/>
      <c r="BA11" s="237"/>
      <c r="BB11" s="237"/>
      <c r="BC11" s="237"/>
      <c r="BD11" s="237"/>
      <c r="BE11" s="237"/>
      <c r="BF11" s="237"/>
      <c r="BG11" s="237"/>
      <c r="BH11" s="237"/>
      <c r="BI11" s="237"/>
      <c r="BJ11" s="275"/>
      <c r="BK11" s="275"/>
      <c r="BL11" s="275"/>
      <c r="BM11" s="275"/>
      <c r="BN11" s="275"/>
      <c r="BO11" s="275"/>
      <c r="BP11" s="275"/>
      <c r="BQ11" s="275"/>
      <c r="BR11" s="275"/>
      <c r="BS11" s="275"/>
      <c r="BT11" s="275"/>
      <c r="BU11" s="275"/>
      <c r="BV11" s="275"/>
      <c r="BW11" s="275"/>
      <c r="BX11" s="275"/>
      <c r="BY11" s="275"/>
      <c r="BZ11" s="275"/>
    </row>
    <row r="12" spans="1:78" ht="15" customHeight="1" x14ac:dyDescent="0.4">
      <c r="A12" s="54" t="str">
        <f>IF(BusinessPlan!$B$6=1,AA12,AT12)</f>
        <v>Debitorenverluste</v>
      </c>
      <c r="B12" s="71"/>
      <c r="C12" s="49"/>
      <c r="D12" s="29">
        <f>'1.Jahr-Bau'!D11+'1.Jahr-Industrie'!D11+'1.Jahr-Kaufm.'!D11</f>
        <v>-405.75</v>
      </c>
      <c r="E12" s="29">
        <f>'1.Jahr-Bau'!E11+'1.Jahr-Industrie'!E11+'1.Jahr-Kaufm.'!E11</f>
        <v>-410.75</v>
      </c>
      <c r="F12" s="29">
        <f>'1.Jahr-Bau'!F11+'1.Jahr-Industrie'!F11+'1.Jahr-Kaufm.'!F11</f>
        <v>-509.2</v>
      </c>
      <c r="G12" s="29">
        <f>'1.Jahr-Bau'!G11+'1.Jahr-Industrie'!G11+'1.Jahr-Kaufm.'!G11</f>
        <v>-721.35</v>
      </c>
      <c r="H12" s="29">
        <f>'1.Jahr-Bau'!H11+'1.Jahr-Industrie'!H11+'1.Jahr-Kaufm.'!H11</f>
        <v>-1034.375</v>
      </c>
      <c r="I12" s="29">
        <f>'1.Jahr-Bau'!I11+'1.Jahr-Industrie'!I11+'1.Jahr-Kaufm.'!I11</f>
        <v>-1464.0625</v>
      </c>
      <c r="J12" s="29">
        <f>'1.Jahr-Bau'!J11+'1.Jahr-Industrie'!J11+'1.Jahr-Kaufm.'!J11</f>
        <v>-1219.5</v>
      </c>
      <c r="K12" s="29">
        <f>'1.Jahr-Bau'!K11+'1.Jahr-Industrie'!K11+'1.Jahr-Kaufm.'!K11</f>
        <v>-1412.375</v>
      </c>
      <c r="L12" s="29">
        <f>'1.Jahr-Bau'!L11+'1.Jahr-Industrie'!L11+'1.Jahr-Kaufm.'!L11</f>
        <v>-1794.53125</v>
      </c>
      <c r="M12" s="29">
        <f>'1.Jahr-Bau'!M11+'1.Jahr-Industrie'!M11+'1.Jahr-Kaufm.'!M11</f>
        <v>-1486.875</v>
      </c>
      <c r="N12" s="29">
        <f>'1.Jahr-Bau'!N11+'1.Jahr-Industrie'!N11+'1.Jahr-Kaufm.'!N11</f>
        <v>-1760.375</v>
      </c>
      <c r="O12" s="29">
        <f>'1.Jahr-Bau'!O11+'1.Jahr-Industrie'!O11+'1.Jahr-Kaufm.'!O11</f>
        <v>-2069.8625000000002</v>
      </c>
      <c r="P12" s="31">
        <f>SUM(D12:O12)</f>
        <v>-14289.006249999999</v>
      </c>
      <c r="AA12" s="238" t="s">
        <v>5</v>
      </c>
      <c r="AB12" s="272"/>
      <c r="AC12" s="233"/>
      <c r="AD12" s="237"/>
      <c r="AE12" s="237"/>
      <c r="AF12" s="237"/>
      <c r="AG12" s="237"/>
      <c r="AH12" s="237"/>
      <c r="AI12" s="237"/>
      <c r="AJ12" s="237"/>
      <c r="AK12" s="237"/>
      <c r="AL12" s="237"/>
      <c r="AM12" s="237"/>
      <c r="AN12" s="237"/>
      <c r="AO12" s="237"/>
      <c r="AP12" s="237"/>
      <c r="AQ12" s="237"/>
      <c r="AR12" s="237"/>
      <c r="AS12" s="229"/>
      <c r="AT12" s="238" t="s">
        <v>145</v>
      </c>
      <c r="AU12" s="233"/>
      <c r="AV12" s="233"/>
      <c r="AW12" s="237"/>
      <c r="AX12" s="237"/>
      <c r="AY12" s="237"/>
      <c r="AZ12" s="237"/>
      <c r="BA12" s="237"/>
      <c r="BB12" s="237"/>
      <c r="BC12" s="237"/>
      <c r="BD12" s="237"/>
      <c r="BE12" s="237"/>
      <c r="BF12" s="237"/>
      <c r="BG12" s="237"/>
      <c r="BH12" s="237"/>
      <c r="BI12" s="237"/>
      <c r="BJ12" s="122"/>
      <c r="BK12" s="122"/>
      <c r="BL12" s="122"/>
      <c r="BM12" s="122"/>
      <c r="BN12" s="122"/>
      <c r="BO12" s="122"/>
      <c r="BP12" s="122"/>
      <c r="BQ12" s="122"/>
      <c r="BR12" s="122"/>
      <c r="BS12" s="122"/>
      <c r="BT12" s="122"/>
      <c r="BU12" s="122"/>
      <c r="BV12" s="122"/>
      <c r="BW12" s="122"/>
      <c r="BX12" s="122"/>
      <c r="BY12" s="122"/>
      <c r="BZ12" s="122"/>
    </row>
    <row r="13" spans="1:78" s="19" customFormat="1" ht="15" customHeight="1" x14ac:dyDescent="0.4">
      <c r="A13" s="55" t="str">
        <f>IF(BusinessPlan!$B$6=1,AA13,AT13)</f>
        <v>Umsatz netto (ohne MWSt)</v>
      </c>
      <c r="B13" s="70"/>
      <c r="C13" s="48"/>
      <c r="D13" s="40">
        <f>SUM(D11:D12)</f>
        <v>80744.25</v>
      </c>
      <c r="E13" s="40">
        <f t="shared" ref="E13:O13" si="1">SUM(E11:E12)</f>
        <v>81739.25</v>
      </c>
      <c r="F13" s="40">
        <f t="shared" si="1"/>
        <v>101330.8</v>
      </c>
      <c r="G13" s="40">
        <f t="shared" si="1"/>
        <v>143548.65</v>
      </c>
      <c r="H13" s="40">
        <f t="shared" si="1"/>
        <v>205840.625</v>
      </c>
      <c r="I13" s="40">
        <f t="shared" si="1"/>
        <v>291348.4375</v>
      </c>
      <c r="J13" s="40">
        <f t="shared" si="1"/>
        <v>242680.5</v>
      </c>
      <c r="K13" s="40">
        <f t="shared" si="1"/>
        <v>281062.625</v>
      </c>
      <c r="L13" s="40">
        <f t="shared" si="1"/>
        <v>357111.71875</v>
      </c>
      <c r="M13" s="40">
        <f t="shared" si="1"/>
        <v>295888.125</v>
      </c>
      <c r="N13" s="40">
        <f t="shared" si="1"/>
        <v>350314.625</v>
      </c>
      <c r="O13" s="40">
        <f t="shared" si="1"/>
        <v>411902.63750000001</v>
      </c>
      <c r="P13" s="31">
        <f>SUM(D13:O13)</f>
        <v>2843512.2437500004</v>
      </c>
      <c r="AA13" s="233" t="s">
        <v>62</v>
      </c>
      <c r="AB13" s="233"/>
      <c r="AC13" s="233"/>
      <c r="AD13" s="237"/>
      <c r="AE13" s="237"/>
      <c r="AF13" s="237"/>
      <c r="AG13" s="237"/>
      <c r="AH13" s="237"/>
      <c r="AI13" s="237"/>
      <c r="AJ13" s="237"/>
      <c r="AK13" s="237"/>
      <c r="AL13" s="237"/>
      <c r="AM13" s="237"/>
      <c r="AN13" s="237"/>
      <c r="AO13" s="237"/>
      <c r="AP13" s="237"/>
      <c r="AQ13" s="237"/>
      <c r="AR13" s="237"/>
      <c r="AS13" s="229"/>
      <c r="AT13" s="233" t="s">
        <v>144</v>
      </c>
      <c r="AU13" s="233"/>
      <c r="AV13" s="233"/>
      <c r="AW13" s="237"/>
      <c r="AX13" s="237"/>
      <c r="AY13" s="237"/>
      <c r="AZ13" s="237"/>
      <c r="BA13" s="237"/>
      <c r="BB13" s="237"/>
      <c r="BC13" s="237"/>
      <c r="BD13" s="237"/>
      <c r="BE13" s="237"/>
      <c r="BF13" s="237"/>
      <c r="BG13" s="237"/>
      <c r="BH13" s="237"/>
      <c r="BI13" s="237"/>
      <c r="BJ13" s="275"/>
      <c r="BK13" s="275"/>
      <c r="BL13" s="275"/>
      <c r="BM13" s="275"/>
      <c r="BN13" s="275"/>
      <c r="BO13" s="275"/>
      <c r="BP13" s="275"/>
      <c r="BQ13" s="275"/>
      <c r="BR13" s="275"/>
      <c r="BS13" s="275"/>
      <c r="BT13" s="275"/>
      <c r="BU13" s="275"/>
      <c r="BV13" s="275"/>
      <c r="BW13" s="275"/>
      <c r="BX13" s="275"/>
      <c r="BY13" s="275"/>
      <c r="BZ13" s="275"/>
    </row>
    <row r="14" spans="1:78" s="12" customFormat="1" ht="15" customHeight="1" x14ac:dyDescent="0.4">
      <c r="A14" s="16"/>
      <c r="B14" s="16"/>
      <c r="C14" s="16"/>
      <c r="D14" s="32"/>
      <c r="E14" s="32"/>
      <c r="F14" s="32"/>
      <c r="G14" s="32"/>
      <c r="H14" s="32"/>
      <c r="I14" s="32"/>
      <c r="J14" s="32"/>
      <c r="K14" s="32"/>
      <c r="L14" s="32"/>
      <c r="M14" s="32"/>
      <c r="N14" s="32"/>
      <c r="O14" s="32"/>
      <c r="P14" s="33"/>
      <c r="AA14" s="233"/>
      <c r="AB14" s="233"/>
      <c r="AC14" s="240"/>
      <c r="AD14" s="237"/>
      <c r="AE14" s="237"/>
      <c r="AF14" s="237"/>
      <c r="AG14" s="237"/>
      <c r="AH14" s="237"/>
      <c r="AI14" s="237"/>
      <c r="AJ14" s="237"/>
      <c r="AK14" s="237"/>
      <c r="AL14" s="237"/>
      <c r="AM14" s="237"/>
      <c r="AN14" s="237"/>
      <c r="AO14" s="237"/>
      <c r="AP14" s="237"/>
      <c r="AQ14" s="237"/>
      <c r="AR14" s="237"/>
      <c r="AS14" s="229"/>
      <c r="AT14" s="233"/>
      <c r="AU14" s="273"/>
      <c r="AV14" s="240"/>
      <c r="AW14" s="237"/>
      <c r="AX14" s="237"/>
      <c r="AY14" s="237"/>
      <c r="AZ14" s="237"/>
      <c r="BA14" s="237"/>
      <c r="BB14" s="237"/>
      <c r="BC14" s="237"/>
      <c r="BD14" s="237"/>
      <c r="BE14" s="237"/>
      <c r="BF14" s="237"/>
      <c r="BG14" s="237"/>
      <c r="BH14" s="237"/>
      <c r="BI14" s="237"/>
      <c r="BJ14" s="111"/>
      <c r="BK14" s="111"/>
      <c r="BL14" s="111"/>
      <c r="BM14" s="111"/>
      <c r="BN14" s="111"/>
      <c r="BO14" s="111"/>
      <c r="BP14" s="111"/>
      <c r="BQ14" s="111"/>
      <c r="BR14" s="111"/>
      <c r="BS14" s="111"/>
      <c r="BT14" s="111"/>
      <c r="BU14" s="111"/>
      <c r="BV14" s="111"/>
      <c r="BW14" s="111"/>
      <c r="BX14" s="111"/>
      <c r="BY14" s="111"/>
      <c r="BZ14" s="111"/>
    </row>
    <row r="15" spans="1:78" ht="15" customHeight="1" x14ac:dyDescent="0.4">
      <c r="A15" s="132" t="str">
        <f>IF(BusinessPlan!$B$6=1,AA15,AT15)</f>
        <v>Lohnkosten temporär brutto</v>
      </c>
      <c r="B15" s="69"/>
      <c r="C15" s="47"/>
      <c r="D15" s="29">
        <f>'1.Jahr-Bau'!D14+'1.Jahr-Industrie'!D14+'1.Jahr-Kaufm.'!D14</f>
        <v>52200</v>
      </c>
      <c r="E15" s="29">
        <f>'1.Jahr-Bau'!E14+'1.Jahr-Industrie'!E14+'1.Jahr-Kaufm.'!E14</f>
        <v>52200</v>
      </c>
      <c r="F15" s="29">
        <f>'1.Jahr-Bau'!F14+'1.Jahr-Industrie'!F14+'1.Jahr-Kaufm.'!F14</f>
        <v>65032.5</v>
      </c>
      <c r="G15" s="29">
        <f>'1.Jahr-Bau'!G14+'1.Jahr-Industrie'!G14+'1.Jahr-Kaufm.'!G14</f>
        <v>93960</v>
      </c>
      <c r="H15" s="29">
        <f>'1.Jahr-Bau'!H14+'1.Jahr-Industrie'!H14+'1.Jahr-Kaufm.'!H14</f>
        <v>130500</v>
      </c>
      <c r="I15" s="29">
        <f>'1.Jahr-Bau'!I14+'1.Jahr-Industrie'!I14+'1.Jahr-Kaufm.'!I14</f>
        <v>195750</v>
      </c>
      <c r="J15" s="29">
        <f>'1.Jahr-Bau'!J14+'1.Jahr-Industrie'!J14+'1.Jahr-Kaufm.'!J14</f>
        <v>160950</v>
      </c>
      <c r="K15" s="29">
        <f>'1.Jahr-Bau'!K14+'1.Jahr-Industrie'!K14+'1.Jahr-Kaufm.'!K14</f>
        <v>187050</v>
      </c>
      <c r="L15" s="29">
        <f>'1.Jahr-Bau'!L14+'1.Jahr-Industrie'!L14+'1.Jahr-Kaufm.'!L14</f>
        <v>239250</v>
      </c>
      <c r="M15" s="29">
        <f>'1.Jahr-Bau'!M14+'1.Jahr-Industrie'!M14+'1.Jahr-Kaufm.'!M14</f>
        <v>195750</v>
      </c>
      <c r="N15" s="29">
        <f>'1.Jahr-Bau'!N14+'1.Jahr-Industrie'!N14+'1.Jahr-Kaufm.'!N14</f>
        <v>243600</v>
      </c>
      <c r="O15" s="29">
        <f>'1.Jahr-Bau'!O14+'1.Jahr-Industrie'!O14+'1.Jahr-Kaufm.'!O14</f>
        <v>282315</v>
      </c>
      <c r="P15" s="31">
        <f>SUM(D15:O15)</f>
        <v>1898557.5</v>
      </c>
      <c r="AA15" s="238" t="s">
        <v>94</v>
      </c>
      <c r="AB15" s="273"/>
      <c r="AC15" s="239"/>
      <c r="AD15" s="237"/>
      <c r="AE15" s="237"/>
      <c r="AF15" s="237"/>
      <c r="AG15" s="237"/>
      <c r="AH15" s="237"/>
      <c r="AI15" s="237"/>
      <c r="AJ15" s="237"/>
      <c r="AK15" s="237"/>
      <c r="AL15" s="237"/>
      <c r="AM15" s="237"/>
      <c r="AN15" s="237"/>
      <c r="AO15" s="237"/>
      <c r="AP15" s="237"/>
      <c r="AQ15" s="237"/>
      <c r="AR15" s="237"/>
      <c r="AS15" s="229"/>
      <c r="AT15" s="238" t="s">
        <v>146</v>
      </c>
      <c r="AU15" s="272"/>
      <c r="AV15" s="239"/>
      <c r="AW15" s="237"/>
      <c r="AX15" s="237"/>
      <c r="AY15" s="237"/>
      <c r="AZ15" s="237"/>
      <c r="BA15" s="237"/>
      <c r="BB15" s="237"/>
      <c r="BC15" s="237"/>
      <c r="BD15" s="237"/>
      <c r="BE15" s="237"/>
      <c r="BF15" s="237"/>
      <c r="BG15" s="237"/>
      <c r="BH15" s="237"/>
      <c r="BI15" s="237"/>
      <c r="BJ15" s="122"/>
      <c r="BK15" s="122"/>
      <c r="BL15" s="122"/>
      <c r="BM15" s="122"/>
      <c r="BN15" s="122"/>
      <c r="BO15" s="122"/>
      <c r="BP15" s="122"/>
      <c r="BQ15" s="122"/>
      <c r="BR15" s="122"/>
      <c r="BS15" s="122"/>
      <c r="BT15" s="122"/>
      <c r="BU15" s="122"/>
      <c r="BV15" s="122"/>
      <c r="BW15" s="122"/>
      <c r="BX15" s="122"/>
      <c r="BY15" s="122"/>
      <c r="BZ15" s="122"/>
    </row>
    <row r="16" spans="1:78" ht="15" customHeight="1" x14ac:dyDescent="0.4">
      <c r="A16" s="132" t="str">
        <f>IF(BusinessPlan!$B$6=1,AA16,AT16)</f>
        <v>Sozialleistungen (AG Anteil)</v>
      </c>
      <c r="B16" s="71"/>
      <c r="C16" s="49"/>
      <c r="D16" s="29">
        <f>'1.Jahr-Bau'!D15+'1.Jahr-Industrie'!D15+'1.Jahr-Kaufm.'!D15</f>
        <v>7351.5</v>
      </c>
      <c r="E16" s="29">
        <f>'1.Jahr-Bau'!E15+'1.Jahr-Industrie'!E15+'1.Jahr-Kaufm.'!E15</f>
        <v>7351.5</v>
      </c>
      <c r="F16" s="29">
        <f>'1.Jahr-Bau'!F15+'1.Jahr-Industrie'!F15+'1.Jahr-Kaufm.'!F15</f>
        <v>9054.5250000000015</v>
      </c>
      <c r="G16" s="29">
        <f>'1.Jahr-Bau'!G15+'1.Jahr-Industrie'!G15+'1.Jahr-Kaufm.'!G15</f>
        <v>13232.7</v>
      </c>
      <c r="H16" s="29">
        <f>'1.Jahr-Bau'!H15+'1.Jahr-Industrie'!H15+'1.Jahr-Kaufm.'!H15</f>
        <v>18487.5</v>
      </c>
      <c r="I16" s="29">
        <f>'1.Jahr-Bau'!I15+'1.Jahr-Industrie'!I15+'1.Jahr-Kaufm.'!I15</f>
        <v>27840</v>
      </c>
      <c r="J16" s="29">
        <f>'1.Jahr-Bau'!J15+'1.Jahr-Industrie'!J15+'1.Jahr-Kaufm.'!J15</f>
        <v>22794</v>
      </c>
      <c r="K16" s="29">
        <f>'1.Jahr-Bau'!K15+'1.Jahr-Industrie'!K15+'1.Jahr-Kaufm.'!K15</f>
        <v>26361</v>
      </c>
      <c r="L16" s="29">
        <f>'1.Jahr-Bau'!L15+'1.Jahr-Industrie'!L15+'1.Jahr-Kaufm.'!L15</f>
        <v>33603.75</v>
      </c>
      <c r="M16" s="29">
        <f>'1.Jahr-Bau'!M15+'1.Jahr-Industrie'!M15+'1.Jahr-Kaufm.'!M15</f>
        <v>27405</v>
      </c>
      <c r="N16" s="29">
        <f>'1.Jahr-Bau'!N15+'1.Jahr-Industrie'!N15+'1.Jahr-Kaufm.'!N15</f>
        <v>34234.5</v>
      </c>
      <c r="O16" s="29">
        <f>'1.Jahr-Bau'!O15+'1.Jahr-Industrie'!O15+'1.Jahr-Kaufm.'!O15</f>
        <v>39571.949999999997</v>
      </c>
      <c r="P16" s="31">
        <f>SUM(D16:O16)</f>
        <v>267287.92499999999</v>
      </c>
      <c r="Q16" s="221">
        <f>P16/P15</f>
        <v>0.14078474052010539</v>
      </c>
      <c r="R16" s="270" t="str">
        <f>IF(BusinessPlan!$B$6=1,AR16,BK16)</f>
        <v>check:</v>
      </c>
      <c r="AA16" s="238" t="s">
        <v>112</v>
      </c>
      <c r="AB16" s="272"/>
      <c r="AC16" s="233"/>
      <c r="AD16" s="237"/>
      <c r="AE16" s="237"/>
      <c r="AF16" s="237"/>
      <c r="AG16" s="237"/>
      <c r="AH16" s="237"/>
      <c r="AI16" s="237"/>
      <c r="AJ16" s="237"/>
      <c r="AK16" s="237"/>
      <c r="AL16" s="237"/>
      <c r="AM16" s="237"/>
      <c r="AN16" s="237"/>
      <c r="AO16" s="237"/>
      <c r="AP16" s="237"/>
      <c r="AQ16" s="237"/>
      <c r="AR16" s="237" t="s">
        <v>119</v>
      </c>
      <c r="AS16" s="229"/>
      <c r="AT16" s="238" t="s">
        <v>147</v>
      </c>
      <c r="AU16" s="233"/>
      <c r="AV16" s="233"/>
      <c r="AW16" s="237"/>
      <c r="AX16" s="237"/>
      <c r="AY16" s="237"/>
      <c r="AZ16" s="237"/>
      <c r="BA16" s="237"/>
      <c r="BB16" s="237"/>
      <c r="BC16" s="237"/>
      <c r="BD16" s="237"/>
      <c r="BE16" s="237"/>
      <c r="BF16" s="237"/>
      <c r="BG16" s="237"/>
      <c r="BH16" s="237"/>
      <c r="BI16" s="237"/>
      <c r="BJ16" s="122"/>
      <c r="BK16" s="278" t="s">
        <v>187</v>
      </c>
      <c r="BL16" s="122"/>
      <c r="BM16" s="122"/>
      <c r="BN16" s="122"/>
      <c r="BO16" s="122"/>
      <c r="BP16" s="122"/>
      <c r="BQ16" s="122"/>
      <c r="BR16" s="122"/>
      <c r="BS16" s="122"/>
      <c r="BT16" s="122"/>
      <c r="BU16" s="122"/>
      <c r="BV16" s="122"/>
      <c r="BW16" s="122"/>
      <c r="BX16" s="122"/>
      <c r="BY16" s="122"/>
      <c r="BZ16" s="122"/>
    </row>
    <row r="17" spans="1:78" s="19" customFormat="1" ht="15.75" customHeight="1" x14ac:dyDescent="0.4">
      <c r="A17" s="56" t="str">
        <f>IF(BusinessPlan!$B$6=1,AA17,AT17)</f>
        <v>Total Lohnaufwand temporär</v>
      </c>
      <c r="B17" s="72"/>
      <c r="C17" s="50"/>
      <c r="D17" s="41">
        <f>SUM(D15:D16)</f>
        <v>59551.5</v>
      </c>
      <c r="E17" s="41">
        <f t="shared" ref="E17:P17" si="2">SUM(E15:E16)</f>
        <v>59551.5</v>
      </c>
      <c r="F17" s="41">
        <f t="shared" si="2"/>
        <v>74087.024999999994</v>
      </c>
      <c r="G17" s="41">
        <f t="shared" si="2"/>
        <v>107192.7</v>
      </c>
      <c r="H17" s="41">
        <f t="shared" si="2"/>
        <v>148987.5</v>
      </c>
      <c r="I17" s="41">
        <f t="shared" si="2"/>
        <v>223590</v>
      </c>
      <c r="J17" s="41">
        <f t="shared" si="2"/>
        <v>183744</v>
      </c>
      <c r="K17" s="41">
        <f t="shared" si="2"/>
        <v>213411</v>
      </c>
      <c r="L17" s="41">
        <f t="shared" si="2"/>
        <v>272853.75</v>
      </c>
      <c r="M17" s="41">
        <f t="shared" si="2"/>
        <v>223155</v>
      </c>
      <c r="N17" s="41">
        <f t="shared" si="2"/>
        <v>277834.5</v>
      </c>
      <c r="O17" s="41">
        <f t="shared" si="2"/>
        <v>321886.95</v>
      </c>
      <c r="P17" s="31">
        <f t="shared" si="2"/>
        <v>2165845.4249999998</v>
      </c>
      <c r="R17" s="85">
        <f>SUM(P15:P16)</f>
        <v>2165845.4249999998</v>
      </c>
      <c r="AA17" s="233" t="s">
        <v>61</v>
      </c>
      <c r="AB17" s="233"/>
      <c r="AC17" s="233"/>
      <c r="AD17" s="237"/>
      <c r="AE17" s="237"/>
      <c r="AF17" s="237"/>
      <c r="AG17" s="237"/>
      <c r="AH17" s="237"/>
      <c r="AI17" s="237"/>
      <c r="AJ17" s="237"/>
      <c r="AK17" s="237"/>
      <c r="AL17" s="237"/>
      <c r="AM17" s="237"/>
      <c r="AN17" s="237"/>
      <c r="AO17" s="237"/>
      <c r="AP17" s="237"/>
      <c r="AQ17" s="237"/>
      <c r="AR17" s="237"/>
      <c r="AS17" s="229"/>
      <c r="AT17" s="233" t="s">
        <v>148</v>
      </c>
      <c r="AU17" s="233"/>
      <c r="AV17" s="233"/>
      <c r="AW17" s="237"/>
      <c r="AX17" s="237"/>
      <c r="AY17" s="237"/>
      <c r="AZ17" s="237"/>
      <c r="BA17" s="237"/>
      <c r="BB17" s="237"/>
      <c r="BC17" s="237"/>
      <c r="BD17" s="237"/>
      <c r="BE17" s="237"/>
      <c r="BF17" s="237"/>
      <c r="BG17" s="237"/>
      <c r="BH17" s="237"/>
      <c r="BI17" s="237"/>
      <c r="BJ17" s="275"/>
      <c r="BK17" s="275"/>
      <c r="BL17" s="275"/>
      <c r="BM17" s="275"/>
      <c r="BN17" s="275"/>
      <c r="BO17" s="275"/>
      <c r="BP17" s="275"/>
      <c r="BQ17" s="275"/>
      <c r="BR17" s="275"/>
      <c r="BS17" s="275"/>
      <c r="BT17" s="275"/>
      <c r="BU17" s="275"/>
      <c r="BV17" s="275"/>
      <c r="BW17" s="275"/>
      <c r="BX17" s="275"/>
      <c r="BY17" s="275"/>
      <c r="BZ17" s="275"/>
    </row>
    <row r="18" spans="1:78" s="12" customFormat="1" ht="15" customHeight="1" x14ac:dyDescent="0.4">
      <c r="A18" s="16"/>
      <c r="B18" s="16"/>
      <c r="C18" s="16"/>
      <c r="D18" s="32"/>
      <c r="E18" s="32"/>
      <c r="F18" s="32"/>
      <c r="G18" s="32"/>
      <c r="H18" s="32"/>
      <c r="I18" s="32"/>
      <c r="J18" s="32"/>
      <c r="K18" s="32"/>
      <c r="L18" s="32"/>
      <c r="M18" s="32"/>
      <c r="N18" s="32"/>
      <c r="O18" s="32"/>
      <c r="P18" s="33"/>
      <c r="AA18" s="233"/>
      <c r="AB18" s="233"/>
      <c r="AC18" s="233"/>
      <c r="AD18" s="237"/>
      <c r="AE18" s="237"/>
      <c r="AF18" s="237"/>
      <c r="AG18" s="237"/>
      <c r="AH18" s="237"/>
      <c r="AI18" s="237"/>
      <c r="AJ18" s="237"/>
      <c r="AK18" s="237"/>
      <c r="AL18" s="237"/>
      <c r="AM18" s="237"/>
      <c r="AN18" s="237"/>
      <c r="AO18" s="237"/>
      <c r="AP18" s="237"/>
      <c r="AQ18" s="237"/>
      <c r="AR18" s="237"/>
      <c r="AS18" s="229"/>
      <c r="AT18" s="233"/>
      <c r="AU18" s="233"/>
      <c r="AV18" s="233"/>
      <c r="AW18" s="237"/>
      <c r="AX18" s="237"/>
      <c r="AY18" s="237"/>
      <c r="AZ18" s="237"/>
      <c r="BA18" s="237"/>
      <c r="BB18" s="237"/>
      <c r="BC18" s="237"/>
      <c r="BD18" s="237"/>
      <c r="BE18" s="237"/>
      <c r="BF18" s="237"/>
      <c r="BG18" s="237"/>
      <c r="BH18" s="237"/>
      <c r="BI18" s="237"/>
      <c r="BJ18" s="111"/>
      <c r="BK18" s="111"/>
      <c r="BL18" s="111"/>
      <c r="BM18" s="111"/>
      <c r="BN18" s="111"/>
      <c r="BO18" s="111"/>
      <c r="BP18" s="111"/>
      <c r="BQ18" s="111"/>
      <c r="BR18" s="111"/>
      <c r="BS18" s="111"/>
      <c r="BT18" s="111"/>
      <c r="BU18" s="111"/>
      <c r="BV18" s="111"/>
      <c r="BW18" s="111"/>
      <c r="BX18" s="111"/>
      <c r="BY18" s="111"/>
      <c r="BZ18" s="111"/>
    </row>
    <row r="19" spans="1:78" s="19" customFormat="1" ht="15" customHeight="1" x14ac:dyDescent="0.4">
      <c r="A19" s="57" t="str">
        <f>IF(BusinessPlan!$B$6=1,AA19,AT19)</f>
        <v>Bruttogewinn</v>
      </c>
      <c r="B19" s="73"/>
      <c r="C19" s="51"/>
      <c r="D19" s="42">
        <f t="shared" ref="D19:O19" si="3">D13-D17</f>
        <v>21192.75</v>
      </c>
      <c r="E19" s="42">
        <f t="shared" si="3"/>
        <v>22187.75</v>
      </c>
      <c r="F19" s="42">
        <f t="shared" si="3"/>
        <v>27243.775000000009</v>
      </c>
      <c r="G19" s="42">
        <f t="shared" si="3"/>
        <v>36355.949999999997</v>
      </c>
      <c r="H19" s="42">
        <f t="shared" si="3"/>
        <v>56853.125</v>
      </c>
      <c r="I19" s="42">
        <f t="shared" si="3"/>
        <v>67758.4375</v>
      </c>
      <c r="J19" s="42">
        <f t="shared" si="3"/>
        <v>58936.5</v>
      </c>
      <c r="K19" s="42">
        <f t="shared" si="3"/>
        <v>67651.625</v>
      </c>
      <c r="L19" s="42">
        <f t="shared" si="3"/>
        <v>84257.96875</v>
      </c>
      <c r="M19" s="42">
        <f t="shared" si="3"/>
        <v>72733.125</v>
      </c>
      <c r="N19" s="42">
        <f t="shared" si="3"/>
        <v>72480.125</v>
      </c>
      <c r="O19" s="42">
        <f t="shared" si="3"/>
        <v>90015.6875</v>
      </c>
      <c r="P19" s="31">
        <f>SUM(D19:O19)</f>
        <v>677666.81874999998</v>
      </c>
      <c r="AA19" s="233" t="s">
        <v>6</v>
      </c>
      <c r="AB19" s="233"/>
      <c r="AC19" s="241"/>
      <c r="AD19" s="248"/>
      <c r="AE19" s="248"/>
      <c r="AF19" s="248"/>
      <c r="AG19" s="248"/>
      <c r="AH19" s="248"/>
      <c r="AI19" s="248"/>
      <c r="AJ19" s="248"/>
      <c r="AK19" s="248"/>
      <c r="AL19" s="248"/>
      <c r="AM19" s="248"/>
      <c r="AN19" s="248"/>
      <c r="AO19" s="248"/>
      <c r="AP19" s="248"/>
      <c r="AQ19" s="248"/>
      <c r="AR19" s="248"/>
      <c r="AS19" s="229"/>
      <c r="AT19" s="233" t="s">
        <v>149</v>
      </c>
      <c r="AU19" s="233"/>
      <c r="AV19" s="241"/>
      <c r="AW19" s="248"/>
      <c r="AX19" s="248"/>
      <c r="AY19" s="248"/>
      <c r="AZ19" s="248"/>
      <c r="BA19" s="248"/>
      <c r="BB19" s="248"/>
      <c r="BC19" s="248"/>
      <c r="BD19" s="248"/>
      <c r="BE19" s="248"/>
      <c r="BF19" s="248"/>
      <c r="BG19" s="248"/>
      <c r="BH19" s="248"/>
      <c r="BI19" s="248"/>
      <c r="BJ19" s="275"/>
      <c r="BK19" s="275"/>
      <c r="BL19" s="275"/>
      <c r="BM19" s="275"/>
      <c r="BN19" s="275"/>
      <c r="BO19" s="275"/>
      <c r="BP19" s="275"/>
      <c r="BQ19" s="275"/>
      <c r="BR19" s="275"/>
      <c r="BS19" s="275"/>
      <c r="BT19" s="275"/>
      <c r="BU19" s="275"/>
      <c r="BV19" s="275"/>
      <c r="BW19" s="275"/>
      <c r="BX19" s="275"/>
      <c r="BY19" s="275"/>
      <c r="BZ19" s="275"/>
    </row>
    <row r="20" spans="1:78" s="19" customFormat="1" ht="15" customHeight="1" x14ac:dyDescent="0.4">
      <c r="A20" s="133" t="str">
        <f>IF(BusinessPlan!$B$6=1,AA20,AT20)</f>
        <v>Umsatz Marge temporär in %</v>
      </c>
      <c r="B20" s="74"/>
      <c r="C20" s="52"/>
      <c r="D20" s="20">
        <f>(D9-D17)/D9</f>
        <v>0.20756487025948103</v>
      </c>
      <c r="E20" s="20">
        <f t="shared" ref="E20:N20" si="4">(E9-E17)/E9</f>
        <v>0.20756487025948103</v>
      </c>
      <c r="F20" s="20">
        <f t="shared" si="4"/>
        <v>0.21049632352941183</v>
      </c>
      <c r="G20" s="20">
        <f t="shared" si="4"/>
        <v>0.20756487025948106</v>
      </c>
      <c r="H20" s="20">
        <f t="shared" si="4"/>
        <v>0.20698602794411178</v>
      </c>
      <c r="I20" s="20">
        <f t="shared" si="4"/>
        <v>0.20660013306719893</v>
      </c>
      <c r="J20" s="20">
        <f t="shared" si="4"/>
        <v>0.20765847347994826</v>
      </c>
      <c r="K20" s="20">
        <f t="shared" si="4"/>
        <v>0.20804898413581965</v>
      </c>
      <c r="L20" s="20">
        <f t="shared" si="4"/>
        <v>0.20890459363957598</v>
      </c>
      <c r="M20" s="20">
        <f t="shared" si="4"/>
        <v>0.20972111553784861</v>
      </c>
      <c r="N20" s="20">
        <f t="shared" si="4"/>
        <v>0.2086178167058321</v>
      </c>
      <c r="O20" s="20">
        <f>(O9-O17)/O9</f>
        <v>0.20906953172511653</v>
      </c>
      <c r="P20" s="20">
        <f>(P9-P17)/P9</f>
        <v>0.20833232128978674</v>
      </c>
      <c r="AA20" s="233" t="s">
        <v>63</v>
      </c>
      <c r="AB20" s="233"/>
      <c r="AC20" s="241"/>
      <c r="AD20" s="249"/>
      <c r="AE20" s="249"/>
      <c r="AF20" s="249"/>
      <c r="AG20" s="249"/>
      <c r="AH20" s="249"/>
      <c r="AI20" s="249"/>
      <c r="AJ20" s="249"/>
      <c r="AK20" s="249"/>
      <c r="AL20" s="249"/>
      <c r="AM20" s="249"/>
      <c r="AN20" s="249"/>
      <c r="AO20" s="249"/>
      <c r="AP20" s="249"/>
      <c r="AQ20" s="249"/>
      <c r="AR20" s="249"/>
      <c r="AS20" s="229"/>
      <c r="AT20" s="233" t="s">
        <v>150</v>
      </c>
      <c r="AU20" s="233"/>
      <c r="AV20" s="241"/>
      <c r="AW20" s="249"/>
      <c r="AX20" s="249"/>
      <c r="AY20" s="249"/>
      <c r="AZ20" s="249"/>
      <c r="BA20" s="249"/>
      <c r="BB20" s="249"/>
      <c r="BC20" s="249"/>
      <c r="BD20" s="249"/>
      <c r="BE20" s="249"/>
      <c r="BF20" s="249"/>
      <c r="BG20" s="249"/>
      <c r="BH20" s="249"/>
      <c r="BI20" s="249"/>
      <c r="BJ20" s="275"/>
      <c r="BK20" s="275"/>
      <c r="BL20" s="275"/>
      <c r="BM20" s="275"/>
      <c r="BN20" s="275"/>
      <c r="BO20" s="275"/>
      <c r="BP20" s="275"/>
      <c r="BQ20" s="275"/>
      <c r="BR20" s="275"/>
      <c r="BS20" s="275"/>
      <c r="BT20" s="275"/>
      <c r="BU20" s="275"/>
      <c r="BV20" s="275"/>
      <c r="BW20" s="275"/>
      <c r="BX20" s="275"/>
      <c r="BY20" s="275"/>
      <c r="BZ20" s="275"/>
    </row>
    <row r="21" spans="1:78" s="22" customFormat="1" ht="15" customHeight="1" x14ac:dyDescent="0.4">
      <c r="A21" s="58" t="str">
        <f>IF(BusinessPlan!$B$6=1,AA21,AT21)</f>
        <v>Bruttogewinn Marge in %</v>
      </c>
      <c r="B21" s="75"/>
      <c r="C21" s="53"/>
      <c r="D21" s="21">
        <f t="shared" ref="D21:P21" si="5">D19/D13</f>
        <v>0.26246760605244335</v>
      </c>
      <c r="E21" s="21">
        <f t="shared" si="5"/>
        <v>0.27144548059836615</v>
      </c>
      <c r="F21" s="21">
        <f t="shared" si="5"/>
        <v>0.26885976425726438</v>
      </c>
      <c r="G21" s="21">
        <f t="shared" si="5"/>
        <v>0.25326570469314758</v>
      </c>
      <c r="H21" s="21">
        <f t="shared" si="5"/>
        <v>0.27619972976665808</v>
      </c>
      <c r="I21" s="21">
        <f t="shared" si="5"/>
        <v>0.23256839158438938</v>
      </c>
      <c r="J21" s="21">
        <f t="shared" si="5"/>
        <v>0.24285634816147156</v>
      </c>
      <c r="K21" s="21">
        <f t="shared" si="5"/>
        <v>0.24069947044720016</v>
      </c>
      <c r="L21" s="21">
        <f t="shared" si="5"/>
        <v>0.23594288377017872</v>
      </c>
      <c r="M21" s="21">
        <f t="shared" si="5"/>
        <v>0.24581292338109209</v>
      </c>
      <c r="N21" s="21">
        <f t="shared" si="5"/>
        <v>0.20690008303250257</v>
      </c>
      <c r="O21" s="21">
        <f t="shared" si="5"/>
        <v>0.21853632219094493</v>
      </c>
      <c r="P21" s="21">
        <f t="shared" si="5"/>
        <v>0.23832034493239904</v>
      </c>
      <c r="AA21" s="233" t="s">
        <v>64</v>
      </c>
      <c r="AB21" s="233"/>
      <c r="AC21" s="233"/>
      <c r="AD21" s="229"/>
      <c r="AE21" s="229"/>
      <c r="AF21" s="229"/>
      <c r="AG21" s="229"/>
      <c r="AH21" s="229"/>
      <c r="AI21" s="229"/>
      <c r="AJ21" s="229"/>
      <c r="AK21" s="229"/>
      <c r="AL21" s="229"/>
      <c r="AM21" s="229"/>
      <c r="AN21" s="229"/>
      <c r="AO21" s="229"/>
      <c r="AP21" s="229"/>
      <c r="AQ21" s="229"/>
      <c r="AR21" s="229"/>
      <c r="AS21" s="229"/>
      <c r="AT21" s="233" t="s">
        <v>151</v>
      </c>
      <c r="AU21" s="233"/>
      <c r="AV21" s="233"/>
      <c r="AW21" s="229"/>
      <c r="AX21" s="229"/>
      <c r="AY21" s="229"/>
      <c r="AZ21" s="229"/>
      <c r="BA21" s="229"/>
      <c r="BB21" s="229"/>
      <c r="BC21" s="229"/>
      <c r="BD21" s="229"/>
      <c r="BE21" s="229"/>
      <c r="BF21" s="229"/>
      <c r="BG21" s="229"/>
      <c r="BH21" s="229"/>
      <c r="BI21" s="229"/>
      <c r="BJ21" s="276"/>
      <c r="BK21" s="276"/>
      <c r="BL21" s="276"/>
      <c r="BM21" s="276"/>
      <c r="BN21" s="276"/>
      <c r="BO21" s="276"/>
      <c r="BP21" s="276"/>
      <c r="BQ21" s="276"/>
      <c r="BR21" s="276"/>
      <c r="BS21" s="276"/>
      <c r="BT21" s="276"/>
      <c r="BU21" s="276"/>
      <c r="BV21" s="276"/>
      <c r="BW21" s="276"/>
      <c r="BX21" s="276"/>
      <c r="BY21" s="276"/>
      <c r="BZ21" s="276"/>
    </row>
    <row r="22" spans="1:78" s="22" customFormat="1" ht="11.25" customHeight="1" x14ac:dyDescent="0.4">
      <c r="A22" s="86"/>
      <c r="B22" s="86"/>
      <c r="C22" s="86"/>
      <c r="D22" s="87"/>
      <c r="E22" s="87"/>
      <c r="F22" s="87"/>
      <c r="G22" s="87"/>
      <c r="H22" s="87"/>
      <c r="I22" s="87"/>
      <c r="J22" s="87"/>
      <c r="K22" s="87"/>
      <c r="L22" s="87"/>
      <c r="M22" s="87"/>
      <c r="N22" s="87"/>
      <c r="O22" s="87"/>
      <c r="P22" s="87"/>
      <c r="AA22" s="233"/>
      <c r="AB22" s="233"/>
      <c r="AC22" s="276"/>
      <c r="AD22" s="276"/>
      <c r="AE22" s="276"/>
      <c r="AF22" s="276"/>
      <c r="AG22" s="276"/>
      <c r="AH22" s="276"/>
      <c r="AI22" s="276"/>
      <c r="AJ22" s="276"/>
      <c r="AK22" s="276"/>
      <c r="AL22" s="276"/>
      <c r="AM22" s="276"/>
      <c r="AN22" s="276"/>
      <c r="AO22" s="276"/>
      <c r="AP22" s="276"/>
      <c r="AQ22" s="276"/>
      <c r="AR22" s="276"/>
      <c r="AS22" s="276"/>
      <c r="AT22" s="233"/>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row>
    <row r="23" spans="1:78" s="22" customFormat="1" ht="15" customHeight="1" x14ac:dyDescent="0.4">
      <c r="A23" s="86"/>
      <c r="B23" s="86"/>
      <c r="C23" s="86"/>
      <c r="D23" s="87"/>
      <c r="E23" s="87"/>
      <c r="F23" s="87"/>
      <c r="G23" s="87"/>
      <c r="H23" s="87"/>
      <c r="I23" s="88" t="str">
        <f>IF(BusinessPlan!$B$6=1,AI23,BB23)</f>
        <v>Seite 1</v>
      </c>
      <c r="J23" s="87"/>
      <c r="K23" s="87"/>
      <c r="L23" s="87"/>
      <c r="M23" s="87"/>
      <c r="N23" s="87"/>
      <c r="O23" s="87"/>
      <c r="P23" s="87"/>
      <c r="Q23" s="87"/>
      <c r="AA23" s="276"/>
      <c r="AB23" s="276"/>
      <c r="AC23" s="276"/>
      <c r="AD23" s="276"/>
      <c r="AE23" s="276"/>
      <c r="AF23" s="276"/>
      <c r="AG23" s="276"/>
      <c r="AH23" s="276"/>
      <c r="AI23" s="279" t="s">
        <v>101</v>
      </c>
      <c r="AJ23" s="276"/>
      <c r="AK23" s="276"/>
      <c r="AL23" s="276"/>
      <c r="AM23" s="276"/>
      <c r="AN23" s="276"/>
      <c r="AO23" s="276"/>
      <c r="AP23" s="276"/>
      <c r="AQ23" s="276"/>
      <c r="AR23" s="276"/>
      <c r="AS23" s="276"/>
      <c r="AT23" s="276"/>
      <c r="AU23" s="276"/>
      <c r="AV23" s="276"/>
      <c r="AW23" s="276"/>
      <c r="AX23" s="276"/>
      <c r="AY23" s="276"/>
      <c r="AZ23" s="276"/>
      <c r="BA23" s="276"/>
      <c r="BB23" s="279" t="s">
        <v>162</v>
      </c>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row>
    <row r="24" spans="1:78" s="22" customFormat="1" ht="15" customHeight="1" x14ac:dyDescent="0.4">
      <c r="A24" s="86"/>
      <c r="B24" s="86"/>
      <c r="C24" s="86"/>
      <c r="D24" s="87"/>
      <c r="E24" s="87"/>
      <c r="F24" s="87"/>
      <c r="G24" s="87"/>
      <c r="H24" s="87"/>
      <c r="I24" s="87"/>
      <c r="J24" s="87"/>
      <c r="K24" s="87"/>
      <c r="L24" s="87"/>
      <c r="M24" s="87"/>
      <c r="N24" s="87"/>
      <c r="O24" s="87"/>
      <c r="P24" s="87"/>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row>
    <row r="25" spans="1:78" s="35" customFormat="1" ht="15" customHeight="1" x14ac:dyDescent="0.4">
      <c r="A25" s="123"/>
      <c r="B25" s="124"/>
      <c r="C25" s="124"/>
      <c r="D25" s="134"/>
      <c r="E25" s="134"/>
      <c r="F25" s="134"/>
      <c r="G25" s="134"/>
      <c r="H25" s="134"/>
      <c r="I25" s="134"/>
      <c r="J25" s="134"/>
      <c r="K25" s="134"/>
      <c r="L25" s="134"/>
      <c r="M25" s="134"/>
      <c r="N25" s="134"/>
      <c r="O25" s="134"/>
      <c r="P25" s="124"/>
      <c r="AA25" s="276"/>
      <c r="AB25" s="276"/>
      <c r="AC25" s="280"/>
      <c r="AD25" s="280"/>
      <c r="AE25" s="280"/>
      <c r="AF25" s="280"/>
      <c r="AG25" s="280"/>
      <c r="AH25" s="280"/>
      <c r="AI25" s="280"/>
      <c r="AJ25" s="280"/>
      <c r="AK25" s="280"/>
      <c r="AL25" s="280"/>
      <c r="AM25" s="280"/>
      <c r="AN25" s="280"/>
      <c r="AO25" s="280"/>
      <c r="AP25" s="280"/>
      <c r="AQ25" s="280"/>
      <c r="AR25" s="280"/>
      <c r="AS25" s="280"/>
      <c r="AT25" s="276"/>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row>
    <row r="26" spans="1:78" s="15" customFormat="1" ht="15" customHeight="1" x14ac:dyDescent="0.4">
      <c r="A26" s="54" t="str">
        <f>IF(BusinessPlan!$B$6=1,AA26,AT26)</f>
        <v>Lohnaufwand Interne Mitarbeiter (brutto)</v>
      </c>
      <c r="B26" s="89"/>
      <c r="C26" s="90"/>
      <c r="D26" s="43">
        <v>10000</v>
      </c>
      <c r="E26" s="43">
        <v>10000</v>
      </c>
      <c r="F26" s="43">
        <v>10000</v>
      </c>
      <c r="G26" s="43">
        <v>12000</v>
      </c>
      <c r="H26" s="43">
        <v>12000</v>
      </c>
      <c r="I26" s="43">
        <v>12000</v>
      </c>
      <c r="J26" s="43">
        <v>14000</v>
      </c>
      <c r="K26" s="43">
        <v>14000</v>
      </c>
      <c r="L26" s="43">
        <v>14000</v>
      </c>
      <c r="M26" s="43">
        <v>16000</v>
      </c>
      <c r="N26" s="43">
        <v>16000</v>
      </c>
      <c r="O26" s="43">
        <v>16000</v>
      </c>
      <c r="P26" s="31">
        <f t="shared" ref="P26:P43" si="6">SUM(D26:O26)</f>
        <v>156000</v>
      </c>
      <c r="Z26" s="233"/>
      <c r="AA26" s="233" t="s">
        <v>99</v>
      </c>
      <c r="AB26" s="233"/>
      <c r="AC26" s="233"/>
      <c r="AD26" s="233"/>
      <c r="AE26" s="233"/>
      <c r="AF26" s="233"/>
      <c r="AG26" s="233"/>
      <c r="AH26" s="233"/>
      <c r="AI26" s="233"/>
      <c r="AJ26" s="233"/>
      <c r="AK26" s="233"/>
      <c r="AL26" s="233"/>
      <c r="AM26" s="233"/>
      <c r="AN26" s="233"/>
      <c r="AO26" s="233"/>
      <c r="AP26" s="233"/>
      <c r="AQ26" s="233"/>
      <c r="AR26" s="233"/>
      <c r="AS26" s="233"/>
      <c r="AT26" s="233" t="s">
        <v>164</v>
      </c>
      <c r="AU26" s="233"/>
      <c r="AV26" s="233"/>
      <c r="AW26" s="233"/>
      <c r="AX26" s="233"/>
      <c r="AY26" s="233"/>
      <c r="AZ26" s="233"/>
      <c r="BA26" s="233"/>
      <c r="BB26" s="233"/>
      <c r="BC26" s="233"/>
      <c r="BD26" s="233"/>
      <c r="BE26" s="233"/>
      <c r="BF26" s="233"/>
      <c r="BG26" s="233"/>
      <c r="BH26" s="233"/>
      <c r="BI26" s="233"/>
      <c r="BJ26" s="281"/>
      <c r="BK26" s="281"/>
      <c r="BL26" s="281"/>
      <c r="BM26" s="156"/>
      <c r="BN26" s="156"/>
      <c r="BO26" s="156"/>
      <c r="BP26" s="156"/>
      <c r="BQ26" s="156"/>
      <c r="BR26" s="156"/>
      <c r="BS26" s="156"/>
      <c r="BT26" s="156"/>
      <c r="BU26" s="156"/>
      <c r="BV26" s="156"/>
      <c r="BW26" s="156"/>
      <c r="BX26" s="156"/>
      <c r="BY26" s="156"/>
      <c r="BZ26" s="156"/>
    </row>
    <row r="27" spans="1:78" s="15" customFormat="1" ht="15" customHeight="1" x14ac:dyDescent="0.4">
      <c r="A27" s="54" t="str">
        <f>IF(BusinessPlan!$B$6=1,AA27,AT27)</f>
        <v>Prämien/Boni interne Mitarbeiter (brutto)</v>
      </c>
      <c r="B27" s="89"/>
      <c r="C27" s="90"/>
      <c r="D27" s="43">
        <v>1000</v>
      </c>
      <c r="E27" s="43">
        <v>1000</v>
      </c>
      <c r="F27" s="43">
        <v>0</v>
      </c>
      <c r="G27" s="43">
        <v>1000</v>
      </c>
      <c r="H27" s="43">
        <v>1000</v>
      </c>
      <c r="I27" s="43">
        <v>0</v>
      </c>
      <c r="J27" s="43">
        <v>1000</v>
      </c>
      <c r="K27" s="43">
        <v>1000</v>
      </c>
      <c r="L27" s="43">
        <v>0</v>
      </c>
      <c r="M27" s="43">
        <v>1000</v>
      </c>
      <c r="N27" s="43">
        <v>1000</v>
      </c>
      <c r="O27" s="43">
        <v>0</v>
      </c>
      <c r="P27" s="31">
        <f t="shared" si="6"/>
        <v>8000</v>
      </c>
      <c r="Z27" s="233"/>
      <c r="AA27" s="233" t="s">
        <v>100</v>
      </c>
      <c r="AB27" s="233"/>
      <c r="AC27" s="233"/>
      <c r="AD27" s="233"/>
      <c r="AE27" s="233"/>
      <c r="AF27" s="233"/>
      <c r="AG27" s="233"/>
      <c r="AH27" s="233"/>
      <c r="AI27" s="233"/>
      <c r="AJ27" s="233"/>
      <c r="AK27" s="233"/>
      <c r="AL27" s="233"/>
      <c r="AM27" s="233"/>
      <c r="AN27" s="233"/>
      <c r="AO27" s="233"/>
      <c r="AP27" s="233"/>
      <c r="AQ27" s="233"/>
      <c r="AR27" s="233"/>
      <c r="AS27" s="233"/>
      <c r="AT27" s="233" t="s">
        <v>165</v>
      </c>
      <c r="AU27" s="233"/>
      <c r="AV27" s="233"/>
      <c r="AW27" s="233"/>
      <c r="AX27" s="233"/>
      <c r="AY27" s="233"/>
      <c r="AZ27" s="233"/>
      <c r="BA27" s="233"/>
      <c r="BB27" s="233"/>
      <c r="BC27" s="233"/>
      <c r="BD27" s="233"/>
      <c r="BE27" s="233"/>
      <c r="BF27" s="233"/>
      <c r="BG27" s="233"/>
      <c r="BH27" s="233"/>
      <c r="BI27" s="233"/>
      <c r="BJ27" s="281"/>
      <c r="BK27" s="281"/>
      <c r="BL27" s="281"/>
      <c r="BM27" s="156"/>
      <c r="BN27" s="156"/>
      <c r="BO27" s="156"/>
      <c r="BP27" s="156"/>
      <c r="BQ27" s="156"/>
      <c r="BR27" s="156"/>
      <c r="BS27" s="156"/>
      <c r="BT27" s="156"/>
      <c r="BU27" s="156"/>
      <c r="BV27" s="156"/>
      <c r="BW27" s="156"/>
      <c r="BX27" s="156"/>
      <c r="BY27" s="156"/>
      <c r="BZ27" s="156"/>
    </row>
    <row r="28" spans="1:78" s="15" customFormat="1" ht="15" customHeight="1" x14ac:dyDescent="0.4">
      <c r="A28" s="54" t="str">
        <f>IF(BusinessPlan!$B$6=1,AA28,AT28)</f>
        <v>Sozialleistungen interne Mitarb.</v>
      </c>
      <c r="B28" s="76">
        <v>0.15</v>
      </c>
      <c r="C28" s="91" t="s">
        <v>41</v>
      </c>
      <c r="D28" s="29">
        <f>(D26+D27)*$B$28</f>
        <v>1650</v>
      </c>
      <c r="E28" s="29">
        <f t="shared" ref="E28:O28" si="7">(E26+E27)*$B$28</f>
        <v>1650</v>
      </c>
      <c r="F28" s="29">
        <f t="shared" si="7"/>
        <v>1500</v>
      </c>
      <c r="G28" s="29">
        <f t="shared" si="7"/>
        <v>1950</v>
      </c>
      <c r="H28" s="29">
        <f t="shared" si="7"/>
        <v>1950</v>
      </c>
      <c r="I28" s="29">
        <f t="shared" si="7"/>
        <v>1800</v>
      </c>
      <c r="J28" s="29">
        <f t="shared" si="7"/>
        <v>2250</v>
      </c>
      <c r="K28" s="29">
        <f t="shared" si="7"/>
        <v>2250</v>
      </c>
      <c r="L28" s="29">
        <f t="shared" si="7"/>
        <v>2100</v>
      </c>
      <c r="M28" s="29">
        <f t="shared" si="7"/>
        <v>2550</v>
      </c>
      <c r="N28" s="29">
        <f t="shared" si="7"/>
        <v>2550</v>
      </c>
      <c r="O28" s="29">
        <f t="shared" si="7"/>
        <v>2400</v>
      </c>
      <c r="P28" s="31">
        <f t="shared" si="6"/>
        <v>24600</v>
      </c>
      <c r="Z28" s="233"/>
      <c r="AA28" s="233" t="s">
        <v>80</v>
      </c>
      <c r="AB28" s="233"/>
      <c r="AC28" s="233"/>
      <c r="AD28" s="233"/>
      <c r="AE28" s="233"/>
      <c r="AF28" s="233"/>
      <c r="AG28" s="233"/>
      <c r="AH28" s="233"/>
      <c r="AI28" s="233"/>
      <c r="AJ28" s="233"/>
      <c r="AK28" s="233"/>
      <c r="AL28" s="233"/>
      <c r="AM28" s="233"/>
      <c r="AN28" s="233"/>
      <c r="AO28" s="233"/>
      <c r="AP28" s="233"/>
      <c r="AQ28" s="233"/>
      <c r="AR28" s="233"/>
      <c r="AS28" s="233"/>
      <c r="AT28" s="233" t="s">
        <v>186</v>
      </c>
      <c r="AU28" s="233"/>
      <c r="AV28" s="233"/>
      <c r="AW28" s="233"/>
      <c r="AX28" s="233"/>
      <c r="AY28" s="233"/>
      <c r="AZ28" s="233"/>
      <c r="BA28" s="233"/>
      <c r="BB28" s="233"/>
      <c r="BC28" s="233"/>
      <c r="BD28" s="233"/>
      <c r="BE28" s="233"/>
      <c r="BF28" s="233"/>
      <c r="BG28" s="233"/>
      <c r="BH28" s="233"/>
      <c r="BI28" s="233"/>
      <c r="BJ28" s="281"/>
      <c r="BK28" s="281"/>
      <c r="BL28" s="281"/>
      <c r="BM28" s="156"/>
      <c r="BN28" s="156"/>
      <c r="BO28" s="156"/>
      <c r="BP28" s="156"/>
      <c r="BQ28" s="156"/>
      <c r="BR28" s="156"/>
      <c r="BS28" s="156"/>
      <c r="BT28" s="156"/>
      <c r="BU28" s="156"/>
      <c r="BV28" s="156"/>
      <c r="BW28" s="156"/>
      <c r="BX28" s="156"/>
      <c r="BY28" s="156"/>
      <c r="BZ28" s="156"/>
    </row>
    <row r="29" spans="1:78" s="15" customFormat="1" ht="15" customHeight="1" x14ac:dyDescent="0.4">
      <c r="A29" s="92" t="str">
        <f>IF(BusinessPlan!$B$6=1,AA29,AT29)</f>
        <v>Reise-/Repräsentationsspesen</v>
      </c>
      <c r="B29" s="89"/>
      <c r="C29" s="90"/>
      <c r="D29" s="43">
        <v>900</v>
      </c>
      <c r="E29" s="43">
        <v>900</v>
      </c>
      <c r="F29" s="43">
        <v>900</v>
      </c>
      <c r="G29" s="43">
        <v>900</v>
      </c>
      <c r="H29" s="43">
        <v>900</v>
      </c>
      <c r="I29" s="43">
        <v>900</v>
      </c>
      <c r="J29" s="43">
        <v>900</v>
      </c>
      <c r="K29" s="43">
        <v>900</v>
      </c>
      <c r="L29" s="43">
        <v>900</v>
      </c>
      <c r="M29" s="43">
        <v>900</v>
      </c>
      <c r="N29" s="43">
        <v>900</v>
      </c>
      <c r="O29" s="43">
        <v>900</v>
      </c>
      <c r="P29" s="31">
        <f t="shared" si="6"/>
        <v>10800</v>
      </c>
      <c r="Z29" s="233"/>
      <c r="AA29" s="233" t="s">
        <v>7</v>
      </c>
      <c r="AB29" s="233"/>
      <c r="AC29" s="233"/>
      <c r="AD29" s="233"/>
      <c r="AE29" s="233"/>
      <c r="AF29" s="233"/>
      <c r="AG29" s="233"/>
      <c r="AH29" s="233"/>
      <c r="AI29" s="233"/>
      <c r="AJ29" s="233"/>
      <c r="AK29" s="233"/>
      <c r="AL29" s="233"/>
      <c r="AM29" s="233"/>
      <c r="AN29" s="233"/>
      <c r="AO29" s="233"/>
      <c r="AP29" s="233"/>
      <c r="AQ29" s="233"/>
      <c r="AR29" s="233"/>
      <c r="AS29" s="233"/>
      <c r="AT29" s="233" t="s">
        <v>166</v>
      </c>
      <c r="AU29" s="233"/>
      <c r="AV29" s="233"/>
      <c r="AW29" s="233"/>
      <c r="AX29" s="233"/>
      <c r="AY29" s="233"/>
      <c r="AZ29" s="233"/>
      <c r="BA29" s="233"/>
      <c r="BB29" s="233"/>
      <c r="BC29" s="233"/>
      <c r="BD29" s="233"/>
      <c r="BE29" s="233"/>
      <c r="BF29" s="233"/>
      <c r="BG29" s="233"/>
      <c r="BH29" s="233"/>
      <c r="BI29" s="233"/>
      <c r="BJ29" s="281"/>
      <c r="BK29" s="281"/>
      <c r="BL29" s="281"/>
      <c r="BM29" s="156"/>
      <c r="BN29" s="156"/>
      <c r="BO29" s="156"/>
      <c r="BP29" s="156"/>
      <c r="BQ29" s="156"/>
      <c r="BR29" s="156"/>
      <c r="BS29" s="156"/>
      <c r="BT29" s="156"/>
      <c r="BU29" s="156"/>
      <c r="BV29" s="156"/>
      <c r="BW29" s="156"/>
      <c r="BX29" s="156"/>
      <c r="BY29" s="156"/>
      <c r="BZ29" s="156"/>
    </row>
    <row r="30" spans="1:78" ht="15" customHeight="1" x14ac:dyDescent="0.4">
      <c r="A30" s="54" t="str">
        <f>IF(BusinessPlan!$B$6=1,AA30,AT30)</f>
        <v>Miete und Nebenkosten</v>
      </c>
      <c r="B30" s="93"/>
      <c r="C30" s="94"/>
      <c r="D30" s="43">
        <v>4500</v>
      </c>
      <c r="E30" s="43">
        <v>4500</v>
      </c>
      <c r="F30" s="43">
        <v>4500</v>
      </c>
      <c r="G30" s="43">
        <v>4500</v>
      </c>
      <c r="H30" s="43">
        <v>4500</v>
      </c>
      <c r="I30" s="43">
        <v>4500</v>
      </c>
      <c r="J30" s="43">
        <v>4500</v>
      </c>
      <c r="K30" s="43">
        <v>4500</v>
      </c>
      <c r="L30" s="43">
        <v>4500</v>
      </c>
      <c r="M30" s="43">
        <v>4500</v>
      </c>
      <c r="N30" s="43">
        <v>4500</v>
      </c>
      <c r="O30" s="43">
        <v>4500</v>
      </c>
      <c r="P30" s="31">
        <f t="shared" si="6"/>
        <v>54000</v>
      </c>
      <c r="Z30" s="233"/>
      <c r="AA30" s="233" t="s">
        <v>8</v>
      </c>
      <c r="AB30" s="233"/>
      <c r="AC30" s="233"/>
      <c r="AD30" s="233"/>
      <c r="AE30" s="233"/>
      <c r="AF30" s="233"/>
      <c r="AG30" s="233"/>
      <c r="AH30" s="233"/>
      <c r="AI30" s="233"/>
      <c r="AJ30" s="233"/>
      <c r="AK30" s="233"/>
      <c r="AL30" s="233"/>
      <c r="AM30" s="233"/>
      <c r="AN30" s="233"/>
      <c r="AO30" s="233"/>
      <c r="AP30" s="233"/>
      <c r="AQ30" s="233"/>
      <c r="AR30" s="233"/>
      <c r="AS30" s="233"/>
      <c r="AT30" s="233" t="s">
        <v>167</v>
      </c>
      <c r="AU30" s="233"/>
      <c r="AV30" s="233"/>
      <c r="AW30" s="233"/>
      <c r="AX30" s="233"/>
      <c r="AY30" s="233"/>
      <c r="AZ30" s="233"/>
      <c r="BA30" s="233"/>
      <c r="BB30" s="233"/>
      <c r="BC30" s="233"/>
      <c r="BD30" s="233"/>
      <c r="BE30" s="233"/>
      <c r="BF30" s="233"/>
      <c r="BG30" s="233"/>
      <c r="BH30" s="233"/>
      <c r="BI30" s="233"/>
      <c r="BJ30" s="279"/>
      <c r="BK30" s="279"/>
      <c r="BL30" s="279"/>
      <c r="BM30" s="122"/>
      <c r="BN30" s="122"/>
      <c r="BO30" s="122"/>
      <c r="BP30" s="122"/>
      <c r="BQ30" s="122"/>
      <c r="BR30" s="122"/>
      <c r="BS30" s="122"/>
      <c r="BT30" s="122"/>
      <c r="BU30" s="122"/>
      <c r="BV30" s="122"/>
      <c r="BW30" s="122"/>
      <c r="BX30" s="122"/>
      <c r="BY30" s="122"/>
      <c r="BZ30" s="122"/>
    </row>
    <row r="31" spans="1:78" ht="15" customHeight="1" x14ac:dyDescent="0.4">
      <c r="A31" s="92" t="str">
        <f>IF(BusinessPlan!$B$6=1,AA31,AT31)</f>
        <v>Bankspesen und Zinsen</v>
      </c>
      <c r="B31" s="93"/>
      <c r="C31" s="94"/>
      <c r="D31" s="43">
        <v>200</v>
      </c>
      <c r="E31" s="43">
        <v>200</v>
      </c>
      <c r="F31" s="43">
        <v>200</v>
      </c>
      <c r="G31" s="43">
        <v>200</v>
      </c>
      <c r="H31" s="43">
        <v>200</v>
      </c>
      <c r="I31" s="43">
        <v>200</v>
      </c>
      <c r="J31" s="43">
        <v>200</v>
      </c>
      <c r="K31" s="43">
        <v>200</v>
      </c>
      <c r="L31" s="43">
        <v>200</v>
      </c>
      <c r="M31" s="43">
        <v>200</v>
      </c>
      <c r="N31" s="43">
        <v>200</v>
      </c>
      <c r="O31" s="43">
        <v>200</v>
      </c>
      <c r="P31" s="31">
        <f t="shared" si="6"/>
        <v>2400</v>
      </c>
      <c r="Z31" s="233"/>
      <c r="AA31" s="233" t="s">
        <v>9</v>
      </c>
      <c r="AB31" s="233"/>
      <c r="AC31" s="233"/>
      <c r="AD31" s="233"/>
      <c r="AE31" s="233"/>
      <c r="AF31" s="233"/>
      <c r="AG31" s="233"/>
      <c r="AH31" s="233"/>
      <c r="AI31" s="233"/>
      <c r="AJ31" s="233"/>
      <c r="AK31" s="233"/>
      <c r="AL31" s="233"/>
      <c r="AM31" s="233"/>
      <c r="AN31" s="233"/>
      <c r="AO31" s="233"/>
      <c r="AP31" s="233"/>
      <c r="AQ31" s="233"/>
      <c r="AR31" s="233"/>
      <c r="AS31" s="233"/>
      <c r="AT31" s="233" t="s">
        <v>168</v>
      </c>
      <c r="AU31" s="233"/>
      <c r="AV31" s="233"/>
      <c r="AW31" s="233"/>
      <c r="AX31" s="233"/>
      <c r="AY31" s="233"/>
      <c r="AZ31" s="233"/>
      <c r="BA31" s="233"/>
      <c r="BB31" s="233"/>
      <c r="BC31" s="233"/>
      <c r="BD31" s="233"/>
      <c r="BE31" s="233"/>
      <c r="BF31" s="233"/>
      <c r="BG31" s="233"/>
      <c r="BH31" s="233"/>
      <c r="BI31" s="233"/>
      <c r="BJ31" s="279"/>
      <c r="BK31" s="279"/>
      <c r="BL31" s="279"/>
      <c r="BM31" s="122"/>
      <c r="BN31" s="122"/>
      <c r="BO31" s="122"/>
      <c r="BP31" s="122"/>
      <c r="BQ31" s="122"/>
      <c r="BR31" s="122"/>
      <c r="BS31" s="122"/>
      <c r="BT31" s="122"/>
      <c r="BU31" s="122"/>
      <c r="BV31" s="122"/>
      <c r="BW31" s="122"/>
      <c r="BX31" s="122"/>
      <c r="BY31" s="122"/>
      <c r="BZ31" s="122"/>
    </row>
    <row r="32" spans="1:78" ht="15" customHeight="1" x14ac:dyDescent="0.4">
      <c r="A32" s="92" t="str">
        <f>IF(BusinessPlan!$B$6=1,AA32,AT32)</f>
        <v>Versicherungen</v>
      </c>
      <c r="B32" s="93"/>
      <c r="C32" s="94"/>
      <c r="D32" s="43">
        <v>1050</v>
      </c>
      <c r="E32" s="43">
        <v>1050</v>
      </c>
      <c r="F32" s="43">
        <v>1050</v>
      </c>
      <c r="G32" s="43">
        <v>1050</v>
      </c>
      <c r="H32" s="43">
        <v>1050</v>
      </c>
      <c r="I32" s="43">
        <v>1050</v>
      </c>
      <c r="J32" s="43">
        <v>1050</v>
      </c>
      <c r="K32" s="43">
        <v>1050</v>
      </c>
      <c r="L32" s="43">
        <v>1050</v>
      </c>
      <c r="M32" s="43">
        <v>1050</v>
      </c>
      <c r="N32" s="43">
        <v>1050</v>
      </c>
      <c r="O32" s="43">
        <v>1050</v>
      </c>
      <c r="P32" s="31">
        <f t="shared" si="6"/>
        <v>12600</v>
      </c>
      <c r="Z32" s="233"/>
      <c r="AA32" s="233" t="s">
        <v>10</v>
      </c>
      <c r="AB32" s="233"/>
      <c r="AC32" s="233"/>
      <c r="AD32" s="233"/>
      <c r="AE32" s="233"/>
      <c r="AF32" s="233"/>
      <c r="AG32" s="233"/>
      <c r="AH32" s="233"/>
      <c r="AI32" s="233"/>
      <c r="AJ32" s="233"/>
      <c r="AK32" s="233"/>
      <c r="AL32" s="233"/>
      <c r="AM32" s="233"/>
      <c r="AN32" s="233"/>
      <c r="AO32" s="233"/>
      <c r="AP32" s="233"/>
      <c r="AQ32" s="233"/>
      <c r="AR32" s="233"/>
      <c r="AS32" s="233"/>
      <c r="AT32" s="233" t="s">
        <v>169</v>
      </c>
      <c r="AU32" s="233"/>
      <c r="AV32" s="233"/>
      <c r="AW32" s="233"/>
      <c r="AX32" s="233"/>
      <c r="AY32" s="233"/>
      <c r="AZ32" s="233"/>
      <c r="BA32" s="233"/>
      <c r="BB32" s="233"/>
      <c r="BC32" s="233"/>
      <c r="BD32" s="233"/>
      <c r="BE32" s="233"/>
      <c r="BF32" s="233"/>
      <c r="BG32" s="233"/>
      <c r="BH32" s="233"/>
      <c r="BI32" s="233"/>
      <c r="BJ32" s="279"/>
      <c r="BK32" s="279"/>
      <c r="BL32" s="279"/>
      <c r="BM32" s="122"/>
      <c r="BN32" s="122"/>
      <c r="BO32" s="122"/>
      <c r="BP32" s="122"/>
      <c r="BQ32" s="122"/>
      <c r="BR32" s="122"/>
      <c r="BS32" s="122"/>
      <c r="BT32" s="122"/>
      <c r="BU32" s="122"/>
      <c r="BV32" s="122"/>
      <c r="BW32" s="122"/>
      <c r="BX32" s="122"/>
      <c r="BY32" s="122"/>
      <c r="BZ32" s="122"/>
    </row>
    <row r="33" spans="1:78" ht="15" customHeight="1" x14ac:dyDescent="0.4">
      <c r="A33" s="92" t="str">
        <f>IF(BusinessPlan!$B$6=1,AA33,AT33)</f>
        <v>Informatik</v>
      </c>
      <c r="B33" s="93"/>
      <c r="C33" s="94"/>
      <c r="D33" s="43">
        <v>500</v>
      </c>
      <c r="E33" s="43">
        <v>500</v>
      </c>
      <c r="F33" s="43">
        <v>500</v>
      </c>
      <c r="G33" s="43">
        <v>500</v>
      </c>
      <c r="H33" s="43">
        <v>500</v>
      </c>
      <c r="I33" s="43">
        <v>500</v>
      </c>
      <c r="J33" s="43">
        <v>500</v>
      </c>
      <c r="K33" s="43">
        <v>500</v>
      </c>
      <c r="L33" s="43">
        <v>500</v>
      </c>
      <c r="M33" s="43">
        <v>500</v>
      </c>
      <c r="N33" s="43">
        <v>500</v>
      </c>
      <c r="O33" s="43">
        <v>500</v>
      </c>
      <c r="P33" s="31">
        <f t="shared" si="6"/>
        <v>6000</v>
      </c>
      <c r="Z33" s="233"/>
      <c r="AA33" s="233" t="s">
        <v>11</v>
      </c>
      <c r="AB33" s="233"/>
      <c r="AC33" s="233"/>
      <c r="AD33" s="233"/>
      <c r="AE33" s="233"/>
      <c r="AF33" s="233"/>
      <c r="AG33" s="233"/>
      <c r="AH33" s="233"/>
      <c r="AI33" s="233"/>
      <c r="AJ33" s="233"/>
      <c r="AK33" s="233"/>
      <c r="AL33" s="233"/>
      <c r="AM33" s="233"/>
      <c r="AN33" s="233"/>
      <c r="AO33" s="233"/>
      <c r="AP33" s="233"/>
      <c r="AQ33" s="233"/>
      <c r="AR33" s="233"/>
      <c r="AS33" s="233"/>
      <c r="AT33" s="233" t="s">
        <v>170</v>
      </c>
      <c r="AU33" s="233"/>
      <c r="AV33" s="233"/>
      <c r="AW33" s="233"/>
      <c r="AX33" s="233"/>
      <c r="AY33" s="233"/>
      <c r="AZ33" s="233"/>
      <c r="BA33" s="233"/>
      <c r="BB33" s="233"/>
      <c r="BC33" s="233"/>
      <c r="BD33" s="233"/>
      <c r="BE33" s="233"/>
      <c r="BF33" s="233"/>
      <c r="BG33" s="233"/>
      <c r="BH33" s="233"/>
      <c r="BI33" s="233"/>
      <c r="BJ33" s="279"/>
      <c r="BK33" s="279"/>
      <c r="BL33" s="279"/>
      <c r="BM33" s="122"/>
      <c r="BN33" s="122"/>
      <c r="BO33" s="122"/>
      <c r="BP33" s="122"/>
      <c r="BQ33" s="122"/>
      <c r="BR33" s="122"/>
      <c r="BS33" s="122"/>
      <c r="BT33" s="122"/>
      <c r="BU33" s="122"/>
      <c r="BV33" s="122"/>
      <c r="BW33" s="122"/>
      <c r="BX33" s="122"/>
      <c r="BY33" s="122"/>
      <c r="BZ33" s="122"/>
    </row>
    <row r="34" spans="1:78" ht="15" customHeight="1" x14ac:dyDescent="0.4">
      <c r="A34" s="92" t="str">
        <f>IF(BusinessPlan!$B$6=1,AA34,AT34)</f>
        <v>Unterhalt Mobiliar, Einrichtung</v>
      </c>
      <c r="B34" s="93"/>
      <c r="C34" s="94"/>
      <c r="D34" s="43">
        <v>600</v>
      </c>
      <c r="E34" s="43">
        <v>600</v>
      </c>
      <c r="F34" s="43">
        <v>600</v>
      </c>
      <c r="G34" s="43">
        <v>600</v>
      </c>
      <c r="H34" s="43">
        <v>600</v>
      </c>
      <c r="I34" s="43">
        <v>600</v>
      </c>
      <c r="J34" s="43">
        <v>600</v>
      </c>
      <c r="K34" s="43">
        <v>600</v>
      </c>
      <c r="L34" s="43">
        <v>600</v>
      </c>
      <c r="M34" s="43">
        <v>600</v>
      </c>
      <c r="N34" s="43">
        <v>600</v>
      </c>
      <c r="O34" s="43">
        <v>600</v>
      </c>
      <c r="P34" s="31">
        <f t="shared" si="6"/>
        <v>7200</v>
      </c>
      <c r="Z34" s="233"/>
      <c r="AA34" s="233" t="s">
        <v>12</v>
      </c>
      <c r="AB34" s="233"/>
      <c r="AC34" s="233"/>
      <c r="AD34" s="233"/>
      <c r="AE34" s="233"/>
      <c r="AF34" s="233"/>
      <c r="AG34" s="233"/>
      <c r="AH34" s="233"/>
      <c r="AI34" s="233"/>
      <c r="AJ34" s="233"/>
      <c r="AK34" s="233"/>
      <c r="AL34" s="233"/>
      <c r="AM34" s="233"/>
      <c r="AN34" s="233"/>
      <c r="AO34" s="233"/>
      <c r="AP34" s="233"/>
      <c r="AQ34" s="233"/>
      <c r="AR34" s="233"/>
      <c r="AS34" s="233"/>
      <c r="AT34" s="233" t="s">
        <v>171</v>
      </c>
      <c r="AU34" s="233"/>
      <c r="AV34" s="233"/>
      <c r="AW34" s="233"/>
      <c r="AX34" s="233"/>
      <c r="AY34" s="233"/>
      <c r="AZ34" s="233"/>
      <c r="BA34" s="233"/>
      <c r="BB34" s="233"/>
      <c r="BC34" s="233"/>
      <c r="BD34" s="233"/>
      <c r="BE34" s="233"/>
      <c r="BF34" s="233"/>
      <c r="BG34" s="233"/>
      <c r="BH34" s="233"/>
      <c r="BI34" s="233"/>
      <c r="BJ34" s="279"/>
      <c r="BK34" s="279"/>
      <c r="BL34" s="279"/>
      <c r="BM34" s="122"/>
      <c r="BN34" s="122"/>
      <c r="BO34" s="122"/>
      <c r="BP34" s="122"/>
      <c r="BQ34" s="122"/>
      <c r="BR34" s="122"/>
      <c r="BS34" s="122"/>
      <c r="BT34" s="122"/>
      <c r="BU34" s="122"/>
      <c r="BV34" s="122"/>
      <c r="BW34" s="122"/>
      <c r="BX34" s="122"/>
      <c r="BY34" s="122"/>
      <c r="BZ34" s="122"/>
    </row>
    <row r="35" spans="1:78" ht="15" customHeight="1" x14ac:dyDescent="0.4">
      <c r="A35" s="92" t="str">
        <f>IF(BusinessPlan!$B$6=1,AA35,AT35)</f>
        <v>Fahrzeugaufwand</v>
      </c>
      <c r="B35" s="93"/>
      <c r="C35" s="94"/>
      <c r="D35" s="43">
        <v>1100</v>
      </c>
      <c r="E35" s="43">
        <v>1100</v>
      </c>
      <c r="F35" s="43">
        <v>1100</v>
      </c>
      <c r="G35" s="43">
        <v>1100</v>
      </c>
      <c r="H35" s="43">
        <v>1100</v>
      </c>
      <c r="I35" s="43">
        <v>1100</v>
      </c>
      <c r="J35" s="43">
        <v>1100</v>
      </c>
      <c r="K35" s="43">
        <v>1100</v>
      </c>
      <c r="L35" s="43">
        <v>1100</v>
      </c>
      <c r="M35" s="43">
        <v>1100</v>
      </c>
      <c r="N35" s="43">
        <v>1100</v>
      </c>
      <c r="O35" s="43">
        <v>1100</v>
      </c>
      <c r="P35" s="31">
        <f t="shared" si="6"/>
        <v>13200</v>
      </c>
      <c r="Z35" s="233"/>
      <c r="AA35" s="233" t="s">
        <v>13</v>
      </c>
      <c r="AB35" s="233"/>
      <c r="AC35" s="233"/>
      <c r="AD35" s="233"/>
      <c r="AE35" s="233"/>
      <c r="AF35" s="233"/>
      <c r="AG35" s="233"/>
      <c r="AH35" s="233"/>
      <c r="AI35" s="233"/>
      <c r="AJ35" s="233"/>
      <c r="AK35" s="233"/>
      <c r="AL35" s="233"/>
      <c r="AM35" s="233"/>
      <c r="AN35" s="233"/>
      <c r="AO35" s="233"/>
      <c r="AP35" s="233"/>
      <c r="AQ35" s="233"/>
      <c r="AR35" s="233"/>
      <c r="AS35" s="233"/>
      <c r="AT35" s="233" t="s">
        <v>172</v>
      </c>
      <c r="AU35" s="233"/>
      <c r="AV35" s="233"/>
      <c r="AW35" s="233"/>
      <c r="AX35" s="233"/>
      <c r="AY35" s="233"/>
      <c r="AZ35" s="233"/>
      <c r="BA35" s="233"/>
      <c r="BB35" s="233"/>
      <c r="BC35" s="233"/>
      <c r="BD35" s="233"/>
      <c r="BE35" s="233"/>
      <c r="BF35" s="233"/>
      <c r="BG35" s="233"/>
      <c r="BH35" s="233"/>
      <c r="BI35" s="233"/>
      <c r="BJ35" s="279"/>
      <c r="BK35" s="279"/>
      <c r="BL35" s="279"/>
      <c r="BM35" s="122"/>
      <c r="BN35" s="122"/>
      <c r="BO35" s="122"/>
      <c r="BP35" s="122"/>
      <c r="BQ35" s="122"/>
      <c r="BR35" s="122"/>
      <c r="BS35" s="122"/>
      <c r="BT35" s="122"/>
      <c r="BU35" s="122"/>
      <c r="BV35" s="122"/>
      <c r="BW35" s="122"/>
      <c r="BX35" s="122"/>
      <c r="BY35" s="122"/>
      <c r="BZ35" s="122"/>
    </row>
    <row r="36" spans="1:78" ht="15" customHeight="1" x14ac:dyDescent="0.4">
      <c r="A36" s="92" t="str">
        <f>IF(BusinessPlan!$B$6=1,AA36,AT36)</f>
        <v>Werbung</v>
      </c>
      <c r="B36" s="93"/>
      <c r="C36" s="94"/>
      <c r="D36" s="43">
        <v>350</v>
      </c>
      <c r="E36" s="43">
        <v>350</v>
      </c>
      <c r="F36" s="43">
        <v>350</v>
      </c>
      <c r="G36" s="43">
        <v>350</v>
      </c>
      <c r="H36" s="43">
        <v>350</v>
      </c>
      <c r="I36" s="43">
        <v>350</v>
      </c>
      <c r="J36" s="43">
        <v>350</v>
      </c>
      <c r="K36" s="43">
        <v>350</v>
      </c>
      <c r="L36" s="43">
        <v>350</v>
      </c>
      <c r="M36" s="43">
        <v>350</v>
      </c>
      <c r="N36" s="43">
        <v>350</v>
      </c>
      <c r="O36" s="43">
        <v>350</v>
      </c>
      <c r="P36" s="31">
        <f t="shared" si="6"/>
        <v>4200</v>
      </c>
      <c r="Z36" s="233"/>
      <c r="AA36" s="233" t="s">
        <v>14</v>
      </c>
      <c r="AB36" s="233"/>
      <c r="AC36" s="233"/>
      <c r="AD36" s="233"/>
      <c r="AE36" s="233"/>
      <c r="AF36" s="233"/>
      <c r="AG36" s="233"/>
      <c r="AH36" s="233"/>
      <c r="AI36" s="233"/>
      <c r="AJ36" s="233"/>
      <c r="AK36" s="233"/>
      <c r="AL36" s="233"/>
      <c r="AM36" s="233"/>
      <c r="AN36" s="233"/>
      <c r="AO36" s="233"/>
      <c r="AP36" s="233"/>
      <c r="AQ36" s="233"/>
      <c r="AR36" s="233"/>
      <c r="AS36" s="233"/>
      <c r="AT36" s="233" t="s">
        <v>173</v>
      </c>
      <c r="AU36" s="233"/>
      <c r="AV36" s="233"/>
      <c r="AW36" s="233"/>
      <c r="AX36" s="233"/>
      <c r="AY36" s="233"/>
      <c r="AZ36" s="233"/>
      <c r="BA36" s="233"/>
      <c r="BB36" s="233"/>
      <c r="BC36" s="233"/>
      <c r="BD36" s="233"/>
      <c r="BE36" s="233"/>
      <c r="BF36" s="233"/>
      <c r="BG36" s="233"/>
      <c r="BH36" s="233"/>
      <c r="BI36" s="233"/>
      <c r="BJ36" s="279"/>
      <c r="BK36" s="279"/>
      <c r="BL36" s="279"/>
      <c r="BM36" s="122"/>
      <c r="BN36" s="122"/>
      <c r="BO36" s="122"/>
      <c r="BP36" s="122"/>
      <c r="BQ36" s="122"/>
      <c r="BR36" s="122"/>
      <c r="BS36" s="122"/>
      <c r="BT36" s="122"/>
      <c r="BU36" s="122"/>
      <c r="BV36" s="122"/>
      <c r="BW36" s="122"/>
      <c r="BX36" s="122"/>
      <c r="BY36" s="122"/>
      <c r="BZ36" s="122"/>
    </row>
    <row r="37" spans="1:78" ht="15" customHeight="1" x14ac:dyDescent="0.4">
      <c r="A37" s="92" t="str">
        <f>IF(BusinessPlan!$B$6=1,AA37,AT37)</f>
        <v>Büromaterial, Drucksachen</v>
      </c>
      <c r="B37" s="93"/>
      <c r="C37" s="94"/>
      <c r="D37" s="43">
        <v>500</v>
      </c>
      <c r="E37" s="43">
        <v>500</v>
      </c>
      <c r="F37" s="43">
        <v>500</v>
      </c>
      <c r="G37" s="43">
        <v>500</v>
      </c>
      <c r="H37" s="43">
        <v>500</v>
      </c>
      <c r="I37" s="43">
        <v>500</v>
      </c>
      <c r="J37" s="43">
        <v>500</v>
      </c>
      <c r="K37" s="43">
        <v>500</v>
      </c>
      <c r="L37" s="43">
        <v>500</v>
      </c>
      <c r="M37" s="43">
        <v>500</v>
      </c>
      <c r="N37" s="43">
        <v>500</v>
      </c>
      <c r="O37" s="43">
        <v>500</v>
      </c>
      <c r="P37" s="31">
        <f t="shared" si="6"/>
        <v>6000</v>
      </c>
      <c r="Z37" s="233"/>
      <c r="AA37" s="233" t="s">
        <v>15</v>
      </c>
      <c r="AB37" s="233"/>
      <c r="AC37" s="233"/>
      <c r="AD37" s="233"/>
      <c r="AE37" s="233"/>
      <c r="AF37" s="233"/>
      <c r="AG37" s="233"/>
      <c r="AH37" s="233"/>
      <c r="AI37" s="233"/>
      <c r="AJ37" s="233"/>
      <c r="AK37" s="233"/>
      <c r="AL37" s="233"/>
      <c r="AM37" s="233"/>
      <c r="AN37" s="233"/>
      <c r="AO37" s="233"/>
      <c r="AP37" s="233"/>
      <c r="AQ37" s="233"/>
      <c r="AR37" s="233"/>
      <c r="AS37" s="233"/>
      <c r="AT37" s="233" t="s">
        <v>174</v>
      </c>
      <c r="AU37" s="233"/>
      <c r="AV37" s="233"/>
      <c r="AW37" s="233"/>
      <c r="AX37" s="233"/>
      <c r="AY37" s="233"/>
      <c r="AZ37" s="233"/>
      <c r="BA37" s="233"/>
      <c r="BB37" s="233"/>
      <c r="BC37" s="233"/>
      <c r="BD37" s="233"/>
      <c r="BE37" s="233"/>
      <c r="BF37" s="233"/>
      <c r="BG37" s="233"/>
      <c r="BH37" s="233"/>
      <c r="BI37" s="233"/>
      <c r="BJ37" s="279"/>
      <c r="BK37" s="279"/>
      <c r="BL37" s="279"/>
      <c r="BM37" s="122"/>
      <c r="BN37" s="122"/>
      <c r="BO37" s="122"/>
      <c r="BP37" s="122"/>
      <c r="BQ37" s="122"/>
      <c r="BR37" s="122"/>
      <c r="BS37" s="122"/>
      <c r="BT37" s="122"/>
      <c r="BU37" s="122"/>
      <c r="BV37" s="122"/>
      <c r="BW37" s="122"/>
      <c r="BX37" s="122"/>
      <c r="BY37" s="122"/>
      <c r="BZ37" s="122"/>
    </row>
    <row r="38" spans="1:78" ht="15" customHeight="1" x14ac:dyDescent="0.4">
      <c r="A38" s="92" t="str">
        <f>IF(BusinessPlan!$B$6=1,AA38,AT38)</f>
        <v>Telefon, Porti</v>
      </c>
      <c r="B38" s="93"/>
      <c r="C38" s="94"/>
      <c r="D38" s="43">
        <v>500</v>
      </c>
      <c r="E38" s="43">
        <v>500</v>
      </c>
      <c r="F38" s="43">
        <v>500</v>
      </c>
      <c r="G38" s="43">
        <v>500</v>
      </c>
      <c r="H38" s="43">
        <v>500</v>
      </c>
      <c r="I38" s="43">
        <v>500</v>
      </c>
      <c r="J38" s="43">
        <v>500</v>
      </c>
      <c r="K38" s="43">
        <v>500</v>
      </c>
      <c r="L38" s="43">
        <v>500</v>
      </c>
      <c r="M38" s="43">
        <v>500</v>
      </c>
      <c r="N38" s="43">
        <v>500</v>
      </c>
      <c r="O38" s="43">
        <v>500</v>
      </c>
      <c r="P38" s="31">
        <f t="shared" si="6"/>
        <v>6000</v>
      </c>
      <c r="Z38" s="233"/>
      <c r="AA38" s="233" t="s">
        <v>16</v>
      </c>
      <c r="AB38" s="233"/>
      <c r="AC38" s="233"/>
      <c r="AD38" s="233"/>
      <c r="AE38" s="233"/>
      <c r="AF38" s="233"/>
      <c r="AG38" s="233"/>
      <c r="AH38" s="233"/>
      <c r="AI38" s="233"/>
      <c r="AJ38" s="233"/>
      <c r="AK38" s="233"/>
      <c r="AL38" s="233"/>
      <c r="AM38" s="233"/>
      <c r="AN38" s="233"/>
      <c r="AO38" s="233"/>
      <c r="AP38" s="233"/>
      <c r="AQ38" s="233"/>
      <c r="AR38" s="233"/>
      <c r="AS38" s="233"/>
      <c r="AT38" s="233" t="s">
        <v>175</v>
      </c>
      <c r="AU38" s="233"/>
      <c r="AV38" s="233"/>
      <c r="AW38" s="233"/>
      <c r="AX38" s="233"/>
      <c r="AY38" s="233"/>
      <c r="AZ38" s="233"/>
      <c r="BA38" s="233"/>
      <c r="BB38" s="233"/>
      <c r="BC38" s="233"/>
      <c r="BD38" s="233"/>
      <c r="BE38" s="233"/>
      <c r="BF38" s="233"/>
      <c r="BG38" s="233"/>
      <c r="BH38" s="233"/>
      <c r="BI38" s="233"/>
      <c r="BJ38" s="279"/>
      <c r="BK38" s="279"/>
      <c r="BL38" s="279"/>
      <c r="BM38" s="122"/>
      <c r="BN38" s="122"/>
      <c r="BO38" s="122"/>
      <c r="BP38" s="122"/>
      <c r="BQ38" s="122"/>
      <c r="BR38" s="122"/>
      <c r="BS38" s="122"/>
      <c r="BT38" s="122"/>
      <c r="BU38" s="122"/>
      <c r="BV38" s="122"/>
      <c r="BW38" s="122"/>
      <c r="BX38" s="122"/>
      <c r="BY38" s="122"/>
      <c r="BZ38" s="122"/>
    </row>
    <row r="39" spans="1:78" ht="15" customHeight="1" x14ac:dyDescent="0.4">
      <c r="A39" s="92" t="str">
        <f>IF(BusinessPlan!$B$6=1,AA39,AT39)</f>
        <v>EasyTemp</v>
      </c>
      <c r="B39" s="93"/>
      <c r="C39" s="94"/>
      <c r="D39" s="43">
        <v>800</v>
      </c>
      <c r="E39" s="43">
        <v>800</v>
      </c>
      <c r="F39" s="43">
        <v>800</v>
      </c>
      <c r="G39" s="43">
        <v>800</v>
      </c>
      <c r="H39" s="43">
        <v>800</v>
      </c>
      <c r="I39" s="43">
        <v>800</v>
      </c>
      <c r="J39" s="43">
        <v>800</v>
      </c>
      <c r="K39" s="43">
        <v>800</v>
      </c>
      <c r="L39" s="43">
        <v>800</v>
      </c>
      <c r="M39" s="43">
        <v>800</v>
      </c>
      <c r="N39" s="43">
        <v>800</v>
      </c>
      <c r="O39" s="43">
        <v>800</v>
      </c>
      <c r="P39" s="31">
        <f t="shared" si="6"/>
        <v>9600</v>
      </c>
      <c r="Z39" s="233"/>
      <c r="AA39" s="233" t="s">
        <v>17</v>
      </c>
      <c r="AB39" s="233"/>
      <c r="AC39" s="233"/>
      <c r="AD39" s="233"/>
      <c r="AE39" s="233"/>
      <c r="AF39" s="233"/>
      <c r="AG39" s="233"/>
      <c r="AH39" s="233"/>
      <c r="AI39" s="233"/>
      <c r="AJ39" s="233"/>
      <c r="AK39" s="233"/>
      <c r="AL39" s="233"/>
      <c r="AM39" s="233"/>
      <c r="AN39" s="233"/>
      <c r="AO39" s="233"/>
      <c r="AP39" s="233"/>
      <c r="AQ39" s="233"/>
      <c r="AR39" s="233"/>
      <c r="AS39" s="233"/>
      <c r="AT39" s="233" t="s">
        <v>17</v>
      </c>
      <c r="AU39" s="233"/>
      <c r="AV39" s="233"/>
      <c r="AW39" s="233"/>
      <c r="AX39" s="233"/>
      <c r="AY39" s="233"/>
      <c r="AZ39" s="233"/>
      <c r="BA39" s="233"/>
      <c r="BB39" s="233"/>
      <c r="BC39" s="233"/>
      <c r="BD39" s="233"/>
      <c r="BE39" s="233"/>
      <c r="BF39" s="233"/>
      <c r="BG39" s="233"/>
      <c r="BH39" s="233"/>
      <c r="BI39" s="233"/>
      <c r="BJ39" s="279"/>
      <c r="BK39" s="279"/>
      <c r="BL39" s="279"/>
      <c r="BM39" s="122"/>
      <c r="BN39" s="122"/>
      <c r="BO39" s="122"/>
      <c r="BP39" s="122"/>
      <c r="BQ39" s="122"/>
      <c r="BR39" s="122"/>
      <c r="BS39" s="122"/>
      <c r="BT39" s="122"/>
      <c r="BU39" s="122"/>
      <c r="BV39" s="122"/>
      <c r="BW39" s="122"/>
      <c r="BX39" s="122"/>
      <c r="BY39" s="122"/>
      <c r="BZ39" s="122"/>
    </row>
    <row r="40" spans="1:78" ht="15" customHeight="1" x14ac:dyDescent="0.4">
      <c r="A40" s="92" t="str">
        <f>IF(BusinessPlan!$B$6=1,AA40,AT40)</f>
        <v>Verwaltung Realisator</v>
      </c>
      <c r="B40" s="77">
        <v>1.7500000000000002E-2</v>
      </c>
      <c r="C40" s="95" t="s">
        <v>42</v>
      </c>
      <c r="D40" s="29">
        <f>ROUND((D11*$B$40),0)</f>
        <v>1420</v>
      </c>
      <c r="E40" s="29">
        <f t="shared" ref="E40:O40" si="8">ROUND((E11*$B$40),0)</f>
        <v>1438</v>
      </c>
      <c r="F40" s="29">
        <f t="shared" si="8"/>
        <v>1782</v>
      </c>
      <c r="G40" s="29">
        <f t="shared" si="8"/>
        <v>2525</v>
      </c>
      <c r="H40" s="29">
        <f t="shared" si="8"/>
        <v>3620</v>
      </c>
      <c r="I40" s="29">
        <f t="shared" si="8"/>
        <v>5124</v>
      </c>
      <c r="J40" s="29">
        <f t="shared" si="8"/>
        <v>4268</v>
      </c>
      <c r="K40" s="29">
        <f t="shared" si="8"/>
        <v>4943</v>
      </c>
      <c r="L40" s="29">
        <f t="shared" si="8"/>
        <v>6281</v>
      </c>
      <c r="M40" s="29">
        <f t="shared" si="8"/>
        <v>5204</v>
      </c>
      <c r="N40" s="29">
        <f t="shared" si="8"/>
        <v>6161</v>
      </c>
      <c r="O40" s="29">
        <f t="shared" si="8"/>
        <v>7245</v>
      </c>
      <c r="P40" s="31">
        <f t="shared" si="6"/>
        <v>50011</v>
      </c>
      <c r="Z40" s="233"/>
      <c r="AA40" s="233" t="s">
        <v>18</v>
      </c>
      <c r="AB40" s="233"/>
      <c r="AC40" s="233"/>
      <c r="AD40" s="233"/>
      <c r="AE40" s="233"/>
      <c r="AF40" s="233"/>
      <c r="AG40" s="233"/>
      <c r="AH40" s="233"/>
      <c r="AI40" s="233"/>
      <c r="AJ40" s="233"/>
      <c r="AK40" s="233"/>
      <c r="AL40" s="233"/>
      <c r="AM40" s="233"/>
      <c r="AN40" s="233"/>
      <c r="AO40" s="233"/>
      <c r="AP40" s="233"/>
      <c r="AQ40" s="233"/>
      <c r="AR40" s="233"/>
      <c r="AS40" s="233"/>
      <c r="AT40" s="233" t="s">
        <v>176</v>
      </c>
      <c r="AU40" s="233"/>
      <c r="AV40" s="233"/>
      <c r="AW40" s="233"/>
      <c r="AX40" s="233"/>
      <c r="AY40" s="233"/>
      <c r="AZ40" s="233"/>
      <c r="BA40" s="233"/>
      <c r="BB40" s="233"/>
      <c r="BC40" s="233"/>
      <c r="BD40" s="233"/>
      <c r="BE40" s="233"/>
      <c r="BF40" s="233"/>
      <c r="BG40" s="233"/>
      <c r="BH40" s="233"/>
      <c r="BI40" s="233"/>
      <c r="BJ40" s="279"/>
      <c r="BK40" s="279"/>
      <c r="BL40" s="279"/>
      <c r="BM40" s="122"/>
      <c r="BN40" s="122"/>
      <c r="BO40" s="122"/>
      <c r="BP40" s="122"/>
      <c r="BQ40" s="122"/>
      <c r="BR40" s="122"/>
      <c r="BS40" s="122"/>
      <c r="BT40" s="122"/>
      <c r="BU40" s="122"/>
      <c r="BV40" s="122"/>
      <c r="BW40" s="122"/>
      <c r="BX40" s="122"/>
      <c r="BY40" s="122"/>
      <c r="BZ40" s="122"/>
    </row>
    <row r="41" spans="1:78" ht="15" customHeight="1" x14ac:dyDescent="0.4">
      <c r="A41" s="92" t="str">
        <f>IF(BusinessPlan!$B$6=1,AA41,AT41)</f>
        <v>Rechtskosten, Beiträge</v>
      </c>
      <c r="B41" s="93"/>
      <c r="C41" s="94"/>
      <c r="D41" s="43">
        <v>300</v>
      </c>
      <c r="E41" s="43">
        <v>300</v>
      </c>
      <c r="F41" s="43">
        <v>300</v>
      </c>
      <c r="G41" s="43">
        <v>300</v>
      </c>
      <c r="H41" s="43">
        <v>300</v>
      </c>
      <c r="I41" s="43">
        <v>300</v>
      </c>
      <c r="J41" s="43">
        <v>300</v>
      </c>
      <c r="K41" s="43">
        <v>300</v>
      </c>
      <c r="L41" s="43">
        <v>300</v>
      </c>
      <c r="M41" s="43">
        <v>300</v>
      </c>
      <c r="N41" s="43">
        <v>300</v>
      </c>
      <c r="O41" s="43">
        <v>300</v>
      </c>
      <c r="P41" s="31">
        <f t="shared" si="6"/>
        <v>3600</v>
      </c>
      <c r="Z41" s="233"/>
      <c r="AA41" s="233" t="s">
        <v>19</v>
      </c>
      <c r="AB41" s="233"/>
      <c r="AC41" s="233"/>
      <c r="AD41" s="233"/>
      <c r="AE41" s="233"/>
      <c r="AF41" s="233"/>
      <c r="AG41" s="233"/>
      <c r="AH41" s="233"/>
      <c r="AI41" s="233"/>
      <c r="AJ41" s="233"/>
      <c r="AK41" s="233"/>
      <c r="AL41" s="233"/>
      <c r="AM41" s="233"/>
      <c r="AN41" s="233"/>
      <c r="AO41" s="233"/>
      <c r="AP41" s="233"/>
      <c r="AQ41" s="233"/>
      <c r="AR41" s="233"/>
      <c r="AS41" s="233"/>
      <c r="AT41" s="233" t="s">
        <v>235</v>
      </c>
      <c r="AU41" s="233"/>
      <c r="AV41" s="233"/>
      <c r="AW41" s="233"/>
      <c r="AX41" s="233"/>
      <c r="AY41" s="233"/>
      <c r="AZ41" s="233"/>
      <c r="BA41" s="233"/>
      <c r="BB41" s="233"/>
      <c r="BC41" s="233"/>
      <c r="BD41" s="233"/>
      <c r="BE41" s="233"/>
      <c r="BF41" s="233"/>
      <c r="BG41" s="233"/>
      <c r="BH41" s="233"/>
      <c r="BI41" s="233"/>
      <c r="BJ41" s="279"/>
      <c r="BK41" s="279"/>
      <c r="BL41" s="279"/>
      <c r="BM41" s="122"/>
      <c r="BN41" s="122"/>
      <c r="BO41" s="122"/>
      <c r="BP41" s="122"/>
      <c r="BQ41" s="122"/>
      <c r="BR41" s="122"/>
      <c r="BS41" s="122"/>
      <c r="BT41" s="122"/>
      <c r="BU41" s="122"/>
      <c r="BV41" s="122"/>
      <c r="BW41" s="122"/>
      <c r="BX41" s="122"/>
      <c r="BY41" s="122"/>
      <c r="BZ41" s="122"/>
    </row>
    <row r="42" spans="1:78" ht="15" customHeight="1" x14ac:dyDescent="0.4">
      <c r="A42" s="92" t="str">
        <f>IF(BusinessPlan!$B$6=1,AA42,AT42)</f>
        <v>Übriger Aufwand</v>
      </c>
      <c r="B42" s="93"/>
      <c r="C42" s="94"/>
      <c r="D42" s="44">
        <v>500</v>
      </c>
      <c r="E42" s="44">
        <v>500</v>
      </c>
      <c r="F42" s="44">
        <v>500</v>
      </c>
      <c r="G42" s="44">
        <v>500</v>
      </c>
      <c r="H42" s="44">
        <v>500</v>
      </c>
      <c r="I42" s="44">
        <v>500</v>
      </c>
      <c r="J42" s="44">
        <v>500</v>
      </c>
      <c r="K42" s="44">
        <v>500</v>
      </c>
      <c r="L42" s="44">
        <v>500</v>
      </c>
      <c r="M42" s="44">
        <v>500</v>
      </c>
      <c r="N42" s="44">
        <v>500</v>
      </c>
      <c r="O42" s="44">
        <v>500</v>
      </c>
      <c r="P42" s="31">
        <f t="shared" si="6"/>
        <v>6000</v>
      </c>
      <c r="Z42" s="233"/>
      <c r="AA42" s="233" t="s">
        <v>36</v>
      </c>
      <c r="AB42" s="233"/>
      <c r="AC42" s="233"/>
      <c r="AD42" s="233"/>
      <c r="AE42" s="233"/>
      <c r="AF42" s="233"/>
      <c r="AG42" s="233"/>
      <c r="AH42" s="233"/>
      <c r="AI42" s="233"/>
      <c r="AJ42" s="233"/>
      <c r="AK42" s="233"/>
      <c r="AL42" s="233"/>
      <c r="AM42" s="233"/>
      <c r="AN42" s="233"/>
      <c r="AO42" s="233"/>
      <c r="AP42" s="233"/>
      <c r="AQ42" s="233"/>
      <c r="AR42" s="233"/>
      <c r="AS42" s="233"/>
      <c r="AT42" s="233" t="s">
        <v>177</v>
      </c>
      <c r="AU42" s="233"/>
      <c r="AV42" s="233"/>
      <c r="AW42" s="233"/>
      <c r="AX42" s="233"/>
      <c r="AY42" s="233"/>
      <c r="AZ42" s="233"/>
      <c r="BA42" s="233"/>
      <c r="BB42" s="233"/>
      <c r="BC42" s="233"/>
      <c r="BD42" s="233"/>
      <c r="BE42" s="233"/>
      <c r="BF42" s="233"/>
      <c r="BG42" s="233"/>
      <c r="BH42" s="233"/>
      <c r="BI42" s="233"/>
      <c r="BJ42" s="279"/>
      <c r="BK42" s="279"/>
      <c r="BL42" s="279"/>
      <c r="BM42" s="122"/>
      <c r="BN42" s="122"/>
      <c r="BO42" s="122"/>
      <c r="BP42" s="122"/>
      <c r="BQ42" s="122"/>
      <c r="BR42" s="122"/>
      <c r="BS42" s="122"/>
      <c r="BT42" s="122"/>
      <c r="BU42" s="122"/>
      <c r="BV42" s="122"/>
      <c r="BW42" s="122"/>
      <c r="BX42" s="122"/>
      <c r="BY42" s="122"/>
      <c r="BZ42" s="122"/>
    </row>
    <row r="43" spans="1:78" s="19" customFormat="1" ht="15" customHeight="1" x14ac:dyDescent="0.4">
      <c r="A43" s="56" t="str">
        <f>IF(BusinessPlan!$B$6=1,AA43,AT43)</f>
        <v>Total Betriebsaufwand (ohne Factoring)</v>
      </c>
      <c r="B43" s="96"/>
      <c r="C43" s="97"/>
      <c r="D43" s="41">
        <f t="shared" ref="D43:O43" si="9">SUM(D26:D42)</f>
        <v>25870</v>
      </c>
      <c r="E43" s="41">
        <f t="shared" si="9"/>
        <v>25888</v>
      </c>
      <c r="F43" s="41">
        <f t="shared" si="9"/>
        <v>25082</v>
      </c>
      <c r="G43" s="41">
        <f t="shared" si="9"/>
        <v>29275</v>
      </c>
      <c r="H43" s="41">
        <f t="shared" si="9"/>
        <v>30370</v>
      </c>
      <c r="I43" s="41">
        <f t="shared" si="9"/>
        <v>30724</v>
      </c>
      <c r="J43" s="41">
        <f t="shared" si="9"/>
        <v>33318</v>
      </c>
      <c r="K43" s="41">
        <f t="shared" si="9"/>
        <v>33993</v>
      </c>
      <c r="L43" s="41">
        <f t="shared" si="9"/>
        <v>34181</v>
      </c>
      <c r="M43" s="41">
        <f t="shared" si="9"/>
        <v>36554</v>
      </c>
      <c r="N43" s="41">
        <f t="shared" si="9"/>
        <v>37511</v>
      </c>
      <c r="O43" s="41">
        <f t="shared" si="9"/>
        <v>37445</v>
      </c>
      <c r="P43" s="31">
        <f t="shared" si="6"/>
        <v>380211</v>
      </c>
      <c r="Z43" s="233"/>
      <c r="AA43" s="233" t="s">
        <v>81</v>
      </c>
      <c r="AB43" s="233"/>
      <c r="AC43" s="233"/>
      <c r="AD43" s="233"/>
      <c r="AE43" s="233"/>
      <c r="AF43" s="233"/>
      <c r="AG43" s="233"/>
      <c r="AH43" s="233"/>
      <c r="AI43" s="233"/>
      <c r="AJ43" s="233"/>
      <c r="AK43" s="233"/>
      <c r="AL43" s="233"/>
      <c r="AM43" s="233"/>
      <c r="AN43" s="233"/>
      <c r="AO43" s="233"/>
      <c r="AP43" s="233"/>
      <c r="AQ43" s="233"/>
      <c r="AR43" s="233"/>
      <c r="AS43" s="233"/>
      <c r="AT43" s="233" t="s">
        <v>178</v>
      </c>
      <c r="AU43" s="233"/>
      <c r="AV43" s="233"/>
      <c r="AW43" s="233"/>
      <c r="AX43" s="233"/>
      <c r="AY43" s="233"/>
      <c r="AZ43" s="233"/>
      <c r="BA43" s="233"/>
      <c r="BB43" s="233"/>
      <c r="BC43" s="233"/>
      <c r="BD43" s="233"/>
      <c r="BE43" s="233"/>
      <c r="BF43" s="233"/>
      <c r="BG43" s="233"/>
      <c r="BH43" s="233"/>
      <c r="BI43" s="233"/>
      <c r="BJ43" s="282"/>
      <c r="BK43" s="282"/>
      <c r="BL43" s="282"/>
      <c r="BM43" s="275"/>
      <c r="BN43" s="275"/>
      <c r="BO43" s="275"/>
      <c r="BP43" s="275"/>
      <c r="BQ43" s="275"/>
      <c r="BR43" s="275"/>
      <c r="BS43" s="275"/>
      <c r="BT43" s="275"/>
      <c r="BU43" s="275"/>
      <c r="BV43" s="275"/>
      <c r="BW43" s="275"/>
      <c r="BX43" s="275"/>
      <c r="BY43" s="275"/>
      <c r="BZ43" s="275"/>
    </row>
    <row r="44" spans="1:78" s="19" customFormat="1" ht="15" customHeight="1" x14ac:dyDescent="0.4">
      <c r="A44" s="74"/>
      <c r="B44" s="74"/>
      <c r="C44" s="74"/>
      <c r="D44" s="107"/>
      <c r="E44" s="107"/>
      <c r="F44" s="107"/>
      <c r="G44" s="107"/>
      <c r="H44" s="107"/>
      <c r="I44" s="107"/>
      <c r="J44" s="107"/>
      <c r="K44" s="107"/>
      <c r="L44" s="107"/>
      <c r="M44" s="107"/>
      <c r="N44" s="107"/>
      <c r="O44" s="107"/>
      <c r="P44" s="107"/>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82"/>
      <c r="BK44" s="282"/>
      <c r="BL44" s="282"/>
      <c r="BM44" s="275"/>
      <c r="BN44" s="275"/>
      <c r="BO44" s="275"/>
      <c r="BP44" s="275"/>
      <c r="BQ44" s="275"/>
      <c r="BR44" s="275"/>
      <c r="BS44" s="275"/>
      <c r="BT44" s="275"/>
      <c r="BU44" s="275"/>
      <c r="BV44" s="275"/>
      <c r="BW44" s="275"/>
      <c r="BX44" s="275"/>
      <c r="BY44" s="275"/>
      <c r="BZ44" s="275"/>
    </row>
    <row r="45" spans="1:78" s="19" customFormat="1" ht="15" customHeight="1" x14ac:dyDescent="0.4">
      <c r="A45" s="98" t="str">
        <f>IF(BusinessPlan!$B$6=1,AA45,AT45)</f>
        <v>EBITA (ohne Factoring)</v>
      </c>
      <c r="B45" s="99"/>
      <c r="C45" s="100"/>
      <c r="D45" s="108">
        <f t="shared" ref="D45:O45" si="10">D19-D43</f>
        <v>-4677.25</v>
      </c>
      <c r="E45" s="108">
        <f t="shared" si="10"/>
        <v>-3700.25</v>
      </c>
      <c r="F45" s="108">
        <f t="shared" si="10"/>
        <v>2161.7750000000087</v>
      </c>
      <c r="G45" s="108">
        <f t="shared" si="10"/>
        <v>7080.9499999999971</v>
      </c>
      <c r="H45" s="108">
        <f t="shared" si="10"/>
        <v>26483.125</v>
      </c>
      <c r="I45" s="108">
        <f t="shared" si="10"/>
        <v>37034.4375</v>
      </c>
      <c r="J45" s="108">
        <f t="shared" si="10"/>
        <v>25618.5</v>
      </c>
      <c r="K45" s="108">
        <f t="shared" si="10"/>
        <v>33658.625</v>
      </c>
      <c r="L45" s="108">
        <f t="shared" si="10"/>
        <v>50076.96875</v>
      </c>
      <c r="M45" s="108">
        <f t="shared" si="10"/>
        <v>36179.125</v>
      </c>
      <c r="N45" s="108">
        <f t="shared" si="10"/>
        <v>34969.125</v>
      </c>
      <c r="O45" s="108">
        <f t="shared" si="10"/>
        <v>52570.6875</v>
      </c>
      <c r="P45" s="31">
        <f>SUM(D45:O45)</f>
        <v>297455.81874999998</v>
      </c>
      <c r="Z45" s="233"/>
      <c r="AA45" s="233" t="s">
        <v>105</v>
      </c>
      <c r="AB45" s="233"/>
      <c r="AC45" s="233"/>
      <c r="AD45" s="233"/>
      <c r="AE45" s="233"/>
      <c r="AF45" s="233"/>
      <c r="AG45" s="233"/>
      <c r="AH45" s="233"/>
      <c r="AI45" s="233"/>
      <c r="AJ45" s="233"/>
      <c r="AK45" s="233"/>
      <c r="AL45" s="233"/>
      <c r="AM45" s="233"/>
      <c r="AN45" s="233"/>
      <c r="AO45" s="233"/>
      <c r="AP45" s="233"/>
      <c r="AQ45" s="233"/>
      <c r="AR45" s="233"/>
      <c r="AS45" s="233"/>
      <c r="AT45" s="233" t="s">
        <v>179</v>
      </c>
      <c r="AU45" s="233"/>
      <c r="AV45" s="233"/>
      <c r="AW45" s="233"/>
      <c r="AX45" s="233"/>
      <c r="AY45" s="233"/>
      <c r="AZ45" s="233"/>
      <c r="BA45" s="233"/>
      <c r="BB45" s="233"/>
      <c r="BC45" s="233"/>
      <c r="BD45" s="233"/>
      <c r="BE45" s="233"/>
      <c r="BF45" s="233"/>
      <c r="BG45" s="233"/>
      <c r="BH45" s="233"/>
      <c r="BI45" s="233"/>
      <c r="BJ45" s="282"/>
      <c r="BK45" s="282"/>
      <c r="BL45" s="282"/>
      <c r="BM45" s="275"/>
      <c r="BN45" s="275"/>
      <c r="BO45" s="275"/>
      <c r="BP45" s="275"/>
      <c r="BQ45" s="275"/>
      <c r="BR45" s="275"/>
      <c r="BS45" s="275"/>
      <c r="BT45" s="275"/>
      <c r="BU45" s="275"/>
      <c r="BV45" s="275"/>
      <c r="BW45" s="275"/>
      <c r="BX45" s="275"/>
      <c r="BY45" s="275"/>
      <c r="BZ45" s="275"/>
    </row>
    <row r="46" spans="1:78" s="19" customFormat="1" ht="15" customHeight="1" x14ac:dyDescent="0.4">
      <c r="A46" s="202" t="str">
        <f>IF(BusinessPlan!$B$6=1,AA46,AT46)</f>
        <v>Zinskosten (exkl Factoring)</v>
      </c>
      <c r="B46" s="200"/>
      <c r="C46" s="201"/>
      <c r="D46" s="203">
        <v>75</v>
      </c>
      <c r="E46" s="203">
        <v>75</v>
      </c>
      <c r="F46" s="203">
        <v>75</v>
      </c>
      <c r="G46" s="203">
        <v>75</v>
      </c>
      <c r="H46" s="203">
        <v>75</v>
      </c>
      <c r="I46" s="203">
        <v>75</v>
      </c>
      <c r="J46" s="203">
        <v>75</v>
      </c>
      <c r="K46" s="203">
        <v>75</v>
      </c>
      <c r="L46" s="203">
        <v>75</v>
      </c>
      <c r="M46" s="203">
        <v>75</v>
      </c>
      <c r="N46" s="203">
        <v>75</v>
      </c>
      <c r="O46" s="203">
        <v>75</v>
      </c>
      <c r="P46" s="31">
        <f>SUM(D46:O46)</f>
        <v>900</v>
      </c>
      <c r="Z46" s="233"/>
      <c r="AA46" s="233" t="s">
        <v>109</v>
      </c>
      <c r="AB46" s="233"/>
      <c r="AC46" s="233"/>
      <c r="AD46" s="233"/>
      <c r="AE46" s="233"/>
      <c r="AF46" s="233"/>
      <c r="AG46" s="233"/>
      <c r="AH46" s="233"/>
      <c r="AI46" s="233"/>
      <c r="AJ46" s="233"/>
      <c r="AK46" s="233"/>
      <c r="AL46" s="233"/>
      <c r="AM46" s="233"/>
      <c r="AN46" s="233"/>
      <c r="AO46" s="233"/>
      <c r="AP46" s="233"/>
      <c r="AQ46" s="233"/>
      <c r="AR46" s="233"/>
      <c r="AS46" s="233"/>
      <c r="AT46" s="233" t="s">
        <v>182</v>
      </c>
      <c r="AU46" s="233"/>
      <c r="AV46" s="233"/>
      <c r="AW46" s="233"/>
      <c r="AX46" s="233"/>
      <c r="AY46" s="233"/>
      <c r="AZ46" s="233"/>
      <c r="BA46" s="233"/>
      <c r="BB46" s="233"/>
      <c r="BC46" s="233"/>
      <c r="BD46" s="233"/>
      <c r="BE46" s="233"/>
      <c r="BF46" s="233"/>
      <c r="BG46" s="233"/>
      <c r="BH46" s="233"/>
      <c r="BI46" s="233"/>
      <c r="BJ46" s="282"/>
      <c r="BK46" s="282"/>
      <c r="BL46" s="282"/>
      <c r="BM46" s="275"/>
      <c r="BN46" s="275"/>
      <c r="BO46" s="275"/>
      <c r="BP46" s="275"/>
      <c r="BQ46" s="275"/>
      <c r="BR46" s="275"/>
      <c r="BS46" s="275"/>
      <c r="BT46" s="275"/>
      <c r="BU46" s="275"/>
      <c r="BV46" s="275"/>
      <c r="BW46" s="275"/>
      <c r="BX46" s="275"/>
      <c r="BY46" s="275"/>
      <c r="BZ46" s="275"/>
    </row>
    <row r="47" spans="1:78" ht="15" customHeight="1" x14ac:dyDescent="0.4">
      <c r="A47" s="92" t="str">
        <f>IF(BusinessPlan!$B$6=1,AA47,AT47)</f>
        <v>Steuern</v>
      </c>
      <c r="B47" s="16"/>
      <c r="C47" s="45"/>
      <c r="D47" s="116">
        <v>100</v>
      </c>
      <c r="E47" s="116">
        <v>100</v>
      </c>
      <c r="F47" s="116">
        <v>100</v>
      </c>
      <c r="G47" s="116">
        <v>100</v>
      </c>
      <c r="H47" s="116">
        <v>100</v>
      </c>
      <c r="I47" s="116">
        <v>100</v>
      </c>
      <c r="J47" s="116">
        <v>100</v>
      </c>
      <c r="K47" s="116">
        <v>100</v>
      </c>
      <c r="L47" s="116">
        <v>100</v>
      </c>
      <c r="M47" s="116">
        <v>100</v>
      </c>
      <c r="N47" s="116">
        <v>100</v>
      </c>
      <c r="O47" s="116">
        <v>100</v>
      </c>
      <c r="P47" s="31">
        <f>SUM(D47:O47)</f>
        <v>1200</v>
      </c>
      <c r="Z47" s="233"/>
      <c r="AA47" s="233" t="s">
        <v>21</v>
      </c>
      <c r="AB47" s="233"/>
      <c r="AC47" s="233"/>
      <c r="AD47" s="233"/>
      <c r="AE47" s="233"/>
      <c r="AF47" s="233"/>
      <c r="AG47" s="233"/>
      <c r="AH47" s="233"/>
      <c r="AI47" s="233"/>
      <c r="AJ47" s="233"/>
      <c r="AK47" s="233"/>
      <c r="AL47" s="233"/>
      <c r="AM47" s="233"/>
      <c r="AN47" s="233"/>
      <c r="AO47" s="233"/>
      <c r="AP47" s="233"/>
      <c r="AQ47" s="233"/>
      <c r="AR47" s="233"/>
      <c r="AS47" s="233"/>
      <c r="AT47" s="233" t="s">
        <v>180</v>
      </c>
      <c r="AU47" s="233"/>
      <c r="AV47" s="233"/>
      <c r="AW47" s="233"/>
      <c r="AX47" s="233"/>
      <c r="AY47" s="233"/>
      <c r="AZ47" s="233"/>
      <c r="BA47" s="233"/>
      <c r="BB47" s="233"/>
      <c r="BC47" s="233"/>
      <c r="BD47" s="233"/>
      <c r="BE47" s="233"/>
      <c r="BF47" s="233"/>
      <c r="BG47" s="233"/>
      <c r="BH47" s="233"/>
      <c r="BI47" s="233"/>
      <c r="BJ47" s="279"/>
      <c r="BK47" s="279"/>
      <c r="BL47" s="279"/>
      <c r="BM47" s="122"/>
      <c r="BN47" s="122"/>
      <c r="BO47" s="122"/>
      <c r="BP47" s="122"/>
      <c r="BQ47" s="122"/>
      <c r="BR47" s="122"/>
      <c r="BS47" s="122"/>
      <c r="BT47" s="122"/>
      <c r="BU47" s="122"/>
      <c r="BV47" s="122"/>
      <c r="BW47" s="122"/>
      <c r="BX47" s="122"/>
      <c r="BY47" s="122"/>
      <c r="BZ47" s="122"/>
    </row>
    <row r="48" spans="1:78" ht="15" customHeight="1" x14ac:dyDescent="0.4">
      <c r="A48" s="101" t="str">
        <f>IF(BusinessPlan!$B$6=1,AA48,AT48)</f>
        <v>Abschreibungen</v>
      </c>
      <c r="B48" s="102"/>
      <c r="C48" s="103"/>
      <c r="D48" s="117">
        <v>500</v>
      </c>
      <c r="E48" s="117">
        <v>500</v>
      </c>
      <c r="F48" s="117">
        <v>500</v>
      </c>
      <c r="G48" s="117">
        <v>500</v>
      </c>
      <c r="H48" s="117">
        <v>500</v>
      </c>
      <c r="I48" s="117">
        <v>500</v>
      </c>
      <c r="J48" s="117">
        <v>500</v>
      </c>
      <c r="K48" s="117">
        <v>500</v>
      </c>
      <c r="L48" s="117">
        <v>500</v>
      </c>
      <c r="M48" s="117">
        <v>500</v>
      </c>
      <c r="N48" s="117">
        <v>500</v>
      </c>
      <c r="O48" s="117">
        <v>500</v>
      </c>
      <c r="P48" s="31">
        <f>SUM(D48:O48)</f>
        <v>6000</v>
      </c>
      <c r="Z48" s="233"/>
      <c r="AA48" s="233" t="s">
        <v>20</v>
      </c>
      <c r="AB48" s="233"/>
      <c r="AC48" s="233"/>
      <c r="AD48" s="233"/>
      <c r="AE48" s="233"/>
      <c r="AF48" s="233"/>
      <c r="AG48" s="233"/>
      <c r="AH48" s="233"/>
      <c r="AI48" s="233"/>
      <c r="AJ48" s="233"/>
      <c r="AK48" s="233"/>
      <c r="AL48" s="233"/>
      <c r="AM48" s="233"/>
      <c r="AN48" s="233"/>
      <c r="AO48" s="233"/>
      <c r="AP48" s="233"/>
      <c r="AQ48" s="233"/>
      <c r="AR48" s="233"/>
      <c r="AS48" s="233"/>
      <c r="AT48" s="233" t="s">
        <v>181</v>
      </c>
      <c r="AU48" s="233"/>
      <c r="AV48" s="233"/>
      <c r="AW48" s="233"/>
      <c r="AX48" s="233"/>
      <c r="AY48" s="233"/>
      <c r="AZ48" s="233"/>
      <c r="BA48" s="233"/>
      <c r="BB48" s="233"/>
      <c r="BC48" s="233"/>
      <c r="BD48" s="233"/>
      <c r="BE48" s="233"/>
      <c r="BF48" s="233"/>
      <c r="BG48" s="233"/>
      <c r="BH48" s="233"/>
      <c r="BI48" s="233"/>
      <c r="BJ48" s="279"/>
      <c r="BK48" s="279"/>
      <c r="BL48" s="279"/>
      <c r="BM48" s="122"/>
      <c r="BN48" s="122"/>
      <c r="BO48" s="122"/>
      <c r="BP48" s="122"/>
      <c r="BQ48" s="122"/>
      <c r="BR48" s="122"/>
      <c r="BS48" s="122"/>
      <c r="BT48" s="122"/>
      <c r="BU48" s="122"/>
      <c r="BV48" s="122"/>
      <c r="BW48" s="122"/>
      <c r="BX48" s="122"/>
      <c r="BY48" s="122"/>
      <c r="BZ48" s="122"/>
    </row>
    <row r="49" spans="1:78" s="19" customFormat="1" ht="15" customHeight="1" thickBot="1" x14ac:dyDescent="0.45">
      <c r="A49" s="104" t="str">
        <f>IF(BusinessPlan!$B$6=1,AA49,AT49)</f>
        <v>Nettogewinn (ohne Factoring)</v>
      </c>
      <c r="B49" s="105"/>
      <c r="C49" s="106"/>
      <c r="D49" s="109">
        <f>D45-D46-D47-D48</f>
        <v>-5352.25</v>
      </c>
      <c r="E49" s="109">
        <f t="shared" ref="E49:O49" si="11">E45-E46-E47-E48</f>
        <v>-4375.25</v>
      </c>
      <c r="F49" s="109">
        <f t="shared" si="11"/>
        <v>1486.7750000000087</v>
      </c>
      <c r="G49" s="109">
        <f t="shared" si="11"/>
        <v>6405.9499999999971</v>
      </c>
      <c r="H49" s="109">
        <f t="shared" si="11"/>
        <v>25808.125</v>
      </c>
      <c r="I49" s="109">
        <f t="shared" si="11"/>
        <v>36359.4375</v>
      </c>
      <c r="J49" s="109">
        <f t="shared" si="11"/>
        <v>24943.5</v>
      </c>
      <c r="K49" s="109">
        <f t="shared" si="11"/>
        <v>32983.625</v>
      </c>
      <c r="L49" s="109">
        <f t="shared" si="11"/>
        <v>49401.96875</v>
      </c>
      <c r="M49" s="109">
        <f t="shared" si="11"/>
        <v>35504.125</v>
      </c>
      <c r="N49" s="109">
        <f t="shared" si="11"/>
        <v>34294.125</v>
      </c>
      <c r="O49" s="109">
        <f t="shared" si="11"/>
        <v>51895.6875</v>
      </c>
      <c r="P49" s="110">
        <f>SUM(D49:O49)</f>
        <v>289355.81874999998</v>
      </c>
      <c r="Z49" s="233"/>
      <c r="AA49" s="233" t="s">
        <v>82</v>
      </c>
      <c r="AB49" s="233"/>
      <c r="AC49" s="233"/>
      <c r="AD49" s="233"/>
      <c r="AE49" s="233"/>
      <c r="AF49" s="233"/>
      <c r="AG49" s="233"/>
      <c r="AH49" s="233"/>
      <c r="AI49" s="233"/>
      <c r="AJ49" s="233"/>
      <c r="AK49" s="233"/>
      <c r="AL49" s="233"/>
      <c r="AM49" s="233"/>
      <c r="AN49" s="233"/>
      <c r="AO49" s="233"/>
      <c r="AP49" s="233"/>
      <c r="AQ49" s="233"/>
      <c r="AR49" s="233"/>
      <c r="AS49" s="233"/>
      <c r="AT49" s="233" t="s">
        <v>183</v>
      </c>
      <c r="AU49" s="233"/>
      <c r="AV49" s="233"/>
      <c r="AW49" s="233"/>
      <c r="AX49" s="233"/>
      <c r="AY49" s="233"/>
      <c r="AZ49" s="233"/>
      <c r="BA49" s="233"/>
      <c r="BB49" s="233"/>
      <c r="BC49" s="233"/>
      <c r="BD49" s="233"/>
      <c r="BE49" s="233"/>
      <c r="BF49" s="233"/>
      <c r="BG49" s="233"/>
      <c r="BH49" s="233"/>
      <c r="BI49" s="233"/>
      <c r="BJ49" s="282"/>
      <c r="BK49" s="282"/>
      <c r="BL49" s="282"/>
      <c r="BM49" s="275"/>
      <c r="BN49" s="275"/>
      <c r="BO49" s="275"/>
      <c r="BP49" s="275"/>
      <c r="BQ49" s="275"/>
      <c r="BR49" s="275"/>
      <c r="BS49" s="275"/>
      <c r="BT49" s="275"/>
      <c r="BU49" s="275"/>
      <c r="BV49" s="275"/>
      <c r="BW49" s="275"/>
      <c r="BX49" s="275"/>
      <c r="BY49" s="275"/>
      <c r="BZ49" s="275"/>
    </row>
    <row r="50" spans="1:78" s="12" customFormat="1" ht="9" customHeight="1" thickTop="1" x14ac:dyDescent="0.4">
      <c r="A50" s="102"/>
      <c r="B50" s="102"/>
      <c r="C50" s="102"/>
      <c r="D50" s="111"/>
      <c r="E50" s="111"/>
      <c r="F50" s="111"/>
      <c r="G50" s="111"/>
      <c r="H50" s="111"/>
      <c r="I50" s="111"/>
      <c r="J50" s="111"/>
      <c r="K50" s="111"/>
      <c r="L50" s="111"/>
      <c r="M50" s="111"/>
      <c r="N50" s="111"/>
      <c r="O50" s="111"/>
      <c r="P50" s="112"/>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44"/>
      <c r="BK50" s="244"/>
      <c r="BL50" s="244"/>
      <c r="BM50" s="111"/>
      <c r="BN50" s="111"/>
      <c r="BO50" s="111"/>
      <c r="BP50" s="111"/>
      <c r="BQ50" s="111"/>
      <c r="BR50" s="111"/>
      <c r="BS50" s="111"/>
      <c r="BT50" s="111"/>
      <c r="BU50" s="111"/>
      <c r="BV50" s="111"/>
      <c r="BW50" s="111"/>
      <c r="BX50" s="111"/>
      <c r="BY50" s="111"/>
      <c r="BZ50" s="111"/>
    </row>
    <row r="51" spans="1:78" s="12" customFormat="1" ht="13.5" customHeight="1" x14ac:dyDescent="0.4">
      <c r="A51" s="113" t="str">
        <f>IF(BusinessPlan!$B$6=1,AA51,AT51)</f>
        <v>1) In Prozent des gesamten Bruttolohnes</v>
      </c>
      <c r="B51" s="102"/>
      <c r="C51" s="102"/>
      <c r="D51" s="111"/>
      <c r="E51" s="113" t="str">
        <f>IF(BusinessPlan!$B$6=1,AE51,AX51)</f>
        <v>2) In Prozent des fakturierten Umsatzes</v>
      </c>
      <c r="F51" s="111"/>
      <c r="G51" s="111"/>
      <c r="H51" s="111"/>
      <c r="I51" s="111"/>
      <c r="J51" s="111"/>
      <c r="K51" s="111"/>
      <c r="L51" s="111"/>
      <c r="M51" s="114" t="str">
        <f>IF(BusinessPlan!$B$6=1,AM51,BF51)</f>
        <v>Eingabefelder in gelb</v>
      </c>
      <c r="N51" s="114"/>
      <c r="O51" s="115"/>
      <c r="P51" s="112"/>
      <c r="Z51" s="233"/>
      <c r="AA51" s="233" t="s">
        <v>65</v>
      </c>
      <c r="AB51" s="233"/>
      <c r="AC51" s="233"/>
      <c r="AD51" s="233"/>
      <c r="AE51" s="233" t="s">
        <v>66</v>
      </c>
      <c r="AF51" s="233"/>
      <c r="AG51" s="233"/>
      <c r="AH51" s="233"/>
      <c r="AI51" s="233"/>
      <c r="AJ51" s="233"/>
      <c r="AK51" s="233"/>
      <c r="AL51" s="233"/>
      <c r="AM51" s="233" t="s">
        <v>104</v>
      </c>
      <c r="AN51" s="233"/>
      <c r="AO51" s="233"/>
      <c r="AP51" s="233"/>
      <c r="AQ51" s="233"/>
      <c r="AR51" s="233"/>
      <c r="AS51" s="233"/>
      <c r="AT51" s="233" t="s">
        <v>184</v>
      </c>
      <c r="AU51" s="233"/>
      <c r="AV51" s="233"/>
      <c r="AW51" s="233"/>
      <c r="AX51" s="233" t="s">
        <v>185</v>
      </c>
      <c r="AY51" s="233"/>
      <c r="AZ51" s="233"/>
      <c r="BA51" s="233"/>
      <c r="BB51" s="233"/>
      <c r="BC51" s="233"/>
      <c r="BD51" s="233"/>
      <c r="BE51" s="233"/>
      <c r="BF51" s="233" t="s">
        <v>157</v>
      </c>
      <c r="BG51" s="233"/>
      <c r="BH51" s="233"/>
      <c r="BI51" s="233"/>
      <c r="BJ51" s="244"/>
      <c r="BK51" s="244"/>
      <c r="BL51" s="244"/>
      <c r="BM51" s="111"/>
      <c r="BN51" s="111"/>
      <c r="BO51" s="111"/>
      <c r="BP51" s="111"/>
      <c r="BQ51" s="111"/>
      <c r="BR51" s="111"/>
      <c r="BS51" s="111"/>
      <c r="BT51" s="111"/>
      <c r="BU51" s="111"/>
      <c r="BV51" s="111"/>
      <c r="BW51" s="111"/>
      <c r="BX51" s="111"/>
      <c r="BY51" s="111"/>
      <c r="BZ51" s="111"/>
    </row>
    <row r="52" spans="1:78" s="12" customFormat="1" ht="9" customHeight="1" x14ac:dyDescent="0.4">
      <c r="A52" s="102"/>
      <c r="B52" s="102"/>
      <c r="C52" s="102"/>
      <c r="D52" s="111"/>
      <c r="E52" s="111"/>
      <c r="F52" s="111"/>
      <c r="G52" s="111"/>
      <c r="H52" s="111"/>
      <c r="I52" s="111"/>
      <c r="J52" s="111"/>
      <c r="K52" s="111"/>
      <c r="L52" s="111"/>
      <c r="M52" s="111"/>
      <c r="N52" s="111"/>
      <c r="O52" s="111"/>
      <c r="P52" s="112"/>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44"/>
      <c r="BK52" s="244"/>
      <c r="BL52" s="244"/>
      <c r="BM52" s="111"/>
      <c r="BN52" s="111"/>
      <c r="BO52" s="111"/>
      <c r="BP52" s="111"/>
      <c r="BQ52" s="111"/>
      <c r="BR52" s="111"/>
      <c r="BS52" s="111"/>
      <c r="BT52" s="111"/>
      <c r="BU52" s="111"/>
      <c r="BV52" s="111"/>
      <c r="BW52" s="111"/>
      <c r="BX52" s="111"/>
      <c r="BY52" s="111"/>
      <c r="BZ52" s="111"/>
    </row>
    <row r="53" spans="1:78" s="12" customFormat="1" ht="15" customHeight="1" x14ac:dyDescent="0.4">
      <c r="A53" s="111"/>
      <c r="B53" s="111"/>
      <c r="C53" s="111"/>
      <c r="D53" s="111"/>
      <c r="E53" s="111"/>
      <c r="F53" s="111"/>
      <c r="G53" s="111"/>
      <c r="H53" s="111"/>
      <c r="I53" s="88" t="str">
        <f>IF(BusinessPlan!$B$6=1,AI53,BB53)</f>
        <v>Seite 2</v>
      </c>
      <c r="J53" s="111"/>
      <c r="K53" s="111"/>
      <c r="L53" s="111"/>
      <c r="M53" s="111"/>
      <c r="N53" s="111"/>
      <c r="O53" s="111"/>
      <c r="P53" s="112"/>
      <c r="Z53" s="233"/>
      <c r="AA53" s="233"/>
      <c r="AB53" s="233"/>
      <c r="AC53" s="233"/>
      <c r="AD53" s="233"/>
      <c r="AE53" s="233"/>
      <c r="AF53" s="233"/>
      <c r="AG53" s="233"/>
      <c r="AH53" s="233"/>
      <c r="AI53" s="233" t="s">
        <v>102</v>
      </c>
      <c r="AJ53" s="233"/>
      <c r="AK53" s="233"/>
      <c r="AL53" s="233"/>
      <c r="AM53" s="233"/>
      <c r="AN53" s="233"/>
      <c r="AO53" s="233"/>
      <c r="AP53" s="233"/>
      <c r="AQ53" s="233"/>
      <c r="AR53" s="233"/>
      <c r="AS53" s="233"/>
      <c r="AT53" s="233"/>
      <c r="AU53" s="233"/>
      <c r="AV53" s="233"/>
      <c r="AW53" s="233"/>
      <c r="AX53" s="233"/>
      <c r="AY53" s="233"/>
      <c r="AZ53" s="233"/>
      <c r="BA53" s="233"/>
      <c r="BB53" s="233" t="s">
        <v>163</v>
      </c>
      <c r="BC53" s="233"/>
      <c r="BD53" s="233"/>
      <c r="BE53" s="233"/>
      <c r="BF53" s="233"/>
      <c r="BG53" s="233"/>
      <c r="BH53" s="233"/>
      <c r="BI53" s="233"/>
      <c r="BJ53" s="244"/>
      <c r="BK53" s="244"/>
      <c r="BL53" s="244"/>
      <c r="BM53" s="111"/>
      <c r="BN53" s="111"/>
      <c r="BO53" s="111"/>
      <c r="BP53" s="111"/>
      <c r="BQ53" s="111"/>
      <c r="BR53" s="111"/>
      <c r="BS53" s="111"/>
      <c r="BT53" s="111"/>
      <c r="BU53" s="111"/>
      <c r="BV53" s="111"/>
      <c r="BW53" s="111"/>
      <c r="BX53" s="111"/>
      <c r="BY53" s="111"/>
      <c r="BZ53" s="111"/>
    </row>
    <row r="54" spans="1:78" s="12" customFormat="1" ht="15" customHeight="1" x14ac:dyDescent="0.4">
      <c r="A54" s="59"/>
      <c r="B54" s="24"/>
      <c r="C54" s="24"/>
      <c r="E54" s="59"/>
      <c r="M54" s="61"/>
      <c r="N54" s="61"/>
      <c r="O54" s="80"/>
      <c r="P54" s="13"/>
      <c r="AA54" s="111"/>
      <c r="AB54" s="111"/>
      <c r="AC54" s="111"/>
      <c r="AD54" s="111"/>
      <c r="AE54" s="111"/>
      <c r="AF54" s="111"/>
      <c r="AG54" s="111"/>
      <c r="AH54" s="111"/>
      <c r="AI54" s="111"/>
      <c r="AJ54" s="111"/>
      <c r="AK54" s="111"/>
      <c r="AL54" s="111"/>
      <c r="AM54" s="111"/>
      <c r="AN54" s="111"/>
      <c r="AO54" s="111"/>
      <c r="AP54" s="111"/>
      <c r="AQ54" s="111"/>
      <c r="AR54" s="111"/>
      <c r="AS54" s="111"/>
      <c r="AT54" s="244"/>
      <c r="AU54" s="244"/>
      <c r="AV54" s="244"/>
      <c r="AW54" s="244"/>
      <c r="AX54" s="244"/>
      <c r="AY54" s="244"/>
      <c r="AZ54" s="244"/>
      <c r="BA54" s="244"/>
      <c r="BB54" s="244"/>
      <c r="BC54" s="244"/>
      <c r="BD54" s="244"/>
      <c r="BE54" s="244"/>
      <c r="BF54" s="244"/>
      <c r="BG54" s="244"/>
      <c r="BH54" s="244"/>
      <c r="BI54" s="244"/>
      <c r="BJ54" s="244"/>
      <c r="BK54" s="244"/>
      <c r="BL54" s="244"/>
      <c r="BM54" s="111"/>
      <c r="BN54" s="111"/>
      <c r="BO54" s="111"/>
      <c r="BP54" s="111"/>
      <c r="BQ54" s="111"/>
      <c r="BR54" s="111"/>
      <c r="BS54" s="111"/>
      <c r="BT54" s="111"/>
      <c r="BU54" s="111"/>
      <c r="BV54" s="111"/>
      <c r="BW54" s="111"/>
      <c r="BX54" s="111"/>
      <c r="BY54" s="111"/>
      <c r="BZ54" s="111"/>
    </row>
    <row r="55" spans="1:78" s="12" customFormat="1" ht="15" customHeight="1" x14ac:dyDescent="0.4">
      <c r="A55" s="24"/>
      <c r="B55" s="24"/>
      <c r="C55" s="24"/>
      <c r="P55" s="13"/>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row>
    <row r="56" spans="1:78" s="12" customFormat="1" ht="15" customHeight="1" x14ac:dyDescent="0.4">
      <c r="A56" s="24"/>
      <c r="B56" s="24"/>
      <c r="C56" s="24"/>
      <c r="P56" s="13"/>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row>
    <row r="57" spans="1:78" s="12" customFormat="1" ht="15" customHeight="1" x14ac:dyDescent="0.4">
      <c r="A57" s="24"/>
      <c r="B57" s="24"/>
      <c r="C57" s="24"/>
      <c r="P57" s="13"/>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row>
    <row r="58" spans="1:78" s="12" customFormat="1" ht="15" customHeight="1" x14ac:dyDescent="0.4">
      <c r="A58" s="24"/>
      <c r="B58" s="24"/>
      <c r="C58" s="24"/>
      <c r="P58" s="13"/>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row>
    <row r="59" spans="1:78" s="12" customFormat="1" ht="15" customHeight="1" x14ac:dyDescent="0.4">
      <c r="A59" s="24"/>
      <c r="B59" s="24"/>
      <c r="C59" s="24"/>
      <c r="P59" s="13"/>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row>
    <row r="60" spans="1:78" s="12" customFormat="1" ht="15" customHeight="1" x14ac:dyDescent="0.4">
      <c r="A60" s="24"/>
      <c r="B60" s="24"/>
      <c r="C60" s="24"/>
      <c r="P60" s="13"/>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row>
    <row r="61" spans="1:78" s="12" customFormat="1" ht="15" customHeight="1" x14ac:dyDescent="0.4">
      <c r="A61" s="24"/>
      <c r="B61" s="24"/>
      <c r="C61" s="24"/>
      <c r="P61" s="13"/>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row>
    <row r="62" spans="1:78" s="12" customFormat="1" ht="15" customHeight="1" x14ac:dyDescent="0.4">
      <c r="A62" s="24"/>
      <c r="B62" s="24"/>
      <c r="C62" s="24"/>
      <c r="P62" s="13"/>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row>
    <row r="63" spans="1:78" s="12" customFormat="1" ht="15" customHeight="1" x14ac:dyDescent="0.4">
      <c r="A63" s="24"/>
      <c r="B63" s="24"/>
      <c r="C63" s="24"/>
      <c r="P63" s="13"/>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row>
    <row r="64" spans="1:78" s="12" customFormat="1" ht="15" customHeight="1" x14ac:dyDescent="0.4">
      <c r="A64" s="24"/>
      <c r="B64" s="24"/>
      <c r="C64" s="24"/>
      <c r="P64" s="13"/>
    </row>
    <row r="65" spans="1:16" s="12" customFormat="1" ht="15" customHeight="1" x14ac:dyDescent="0.4">
      <c r="A65" s="24"/>
      <c r="B65" s="24"/>
      <c r="C65" s="24"/>
      <c r="P65" s="13"/>
    </row>
    <row r="66" spans="1:16" s="12" customFormat="1" ht="15" customHeight="1" x14ac:dyDescent="0.4">
      <c r="A66" s="24"/>
      <c r="B66" s="24"/>
      <c r="C66" s="24"/>
      <c r="P66" s="13"/>
    </row>
    <row r="67" spans="1:16" s="12" customFormat="1" ht="15" customHeight="1" x14ac:dyDescent="0.4">
      <c r="A67" s="24"/>
      <c r="B67" s="24"/>
      <c r="C67" s="24"/>
      <c r="P67" s="13"/>
    </row>
    <row r="68" spans="1:16" s="12" customFormat="1" ht="15" customHeight="1" x14ac:dyDescent="0.4">
      <c r="A68" s="24"/>
      <c r="B68" s="24"/>
      <c r="C68" s="24"/>
      <c r="P68" s="13"/>
    </row>
    <row r="69" spans="1:16" s="12" customFormat="1" ht="15" customHeight="1" x14ac:dyDescent="0.4">
      <c r="A69" s="24"/>
      <c r="B69" s="24"/>
      <c r="C69" s="24"/>
      <c r="P69" s="13"/>
    </row>
    <row r="70" spans="1:16" s="12" customFormat="1" ht="15" customHeight="1" x14ac:dyDescent="0.4">
      <c r="A70" s="24"/>
      <c r="B70" s="24"/>
      <c r="C70" s="24"/>
      <c r="P70" s="13"/>
    </row>
    <row r="71" spans="1:16" s="12" customFormat="1" ht="15" customHeight="1" x14ac:dyDescent="0.4">
      <c r="A71" s="24"/>
      <c r="B71" s="24"/>
      <c r="C71" s="24"/>
      <c r="P71" s="13"/>
    </row>
    <row r="72" spans="1:16" s="12" customFormat="1" ht="15" customHeight="1" x14ac:dyDescent="0.4">
      <c r="A72" s="24"/>
      <c r="B72" s="24"/>
      <c r="C72" s="24"/>
      <c r="P72" s="13"/>
    </row>
    <row r="73" spans="1:16" s="12" customFormat="1" ht="15" customHeight="1" x14ac:dyDescent="0.4">
      <c r="A73" s="24"/>
      <c r="B73" s="24"/>
      <c r="C73" s="24"/>
      <c r="P73" s="13"/>
    </row>
    <row r="74" spans="1:16" s="12" customFormat="1" ht="15" customHeight="1" x14ac:dyDescent="0.4">
      <c r="A74" s="24"/>
      <c r="B74" s="24"/>
      <c r="C74" s="24"/>
      <c r="P74" s="13"/>
    </row>
    <row r="75" spans="1:16" s="12" customFormat="1" ht="15" customHeight="1" x14ac:dyDescent="0.4">
      <c r="A75" s="24"/>
      <c r="B75" s="24"/>
      <c r="C75" s="24"/>
      <c r="P75" s="13"/>
    </row>
    <row r="76" spans="1:16" s="12" customFormat="1" ht="15" customHeight="1" x14ac:dyDescent="0.4">
      <c r="A76" s="24"/>
      <c r="B76" s="24"/>
      <c r="C76" s="24"/>
      <c r="P76" s="13"/>
    </row>
    <row r="77" spans="1:16" s="12" customFormat="1" ht="15" customHeight="1" x14ac:dyDescent="0.4">
      <c r="A77" s="24"/>
      <c r="B77" s="24"/>
      <c r="C77" s="24"/>
      <c r="P77" s="13"/>
    </row>
    <row r="78" spans="1:16" s="12" customFormat="1" ht="15" customHeight="1" x14ac:dyDescent="0.4">
      <c r="A78" s="24"/>
      <c r="B78" s="24"/>
      <c r="C78" s="24"/>
      <c r="P78" s="13"/>
    </row>
    <row r="79" spans="1:16" s="12" customFormat="1" ht="15" customHeight="1" x14ac:dyDescent="0.4">
      <c r="A79" s="24"/>
      <c r="B79" s="24"/>
      <c r="C79" s="24"/>
      <c r="P79" s="13"/>
    </row>
    <row r="80" spans="1:16" s="12" customFormat="1" ht="15" customHeight="1" x14ac:dyDescent="0.4">
      <c r="A80" s="24"/>
      <c r="B80" s="24"/>
      <c r="C80" s="24"/>
      <c r="P80" s="13"/>
    </row>
    <row r="81" spans="1:16" s="12" customFormat="1" ht="15" customHeight="1" x14ac:dyDescent="0.4">
      <c r="A81" s="24"/>
      <c r="B81" s="24"/>
      <c r="C81" s="24"/>
      <c r="P81" s="13"/>
    </row>
    <row r="82" spans="1:16" s="12" customFormat="1" ht="15" customHeight="1" x14ac:dyDescent="0.4">
      <c r="A82" s="24"/>
      <c r="B82" s="24"/>
      <c r="C82" s="24"/>
      <c r="P82" s="13"/>
    </row>
    <row r="83" spans="1:16" s="12" customFormat="1" ht="15" customHeight="1" x14ac:dyDescent="0.4">
      <c r="A83" s="24"/>
      <c r="B83" s="24"/>
      <c r="C83" s="24"/>
      <c r="P83" s="13"/>
    </row>
    <row r="84" spans="1:16" s="12" customFormat="1" ht="15" customHeight="1" x14ac:dyDescent="0.4">
      <c r="A84" s="24"/>
      <c r="B84" s="24"/>
      <c r="C84" s="24"/>
      <c r="P84" s="13"/>
    </row>
    <row r="85" spans="1:16" s="12" customFormat="1" ht="15" customHeight="1" x14ac:dyDescent="0.4">
      <c r="A85" s="24"/>
      <c r="B85" s="24"/>
      <c r="C85" s="24"/>
      <c r="P85" s="13"/>
    </row>
    <row r="86" spans="1:16" s="12" customFormat="1" ht="15" customHeight="1" x14ac:dyDescent="0.4">
      <c r="A86" s="24"/>
      <c r="B86" s="24"/>
      <c r="C86" s="24"/>
      <c r="P86" s="13"/>
    </row>
    <row r="87" spans="1:16" s="12" customFormat="1" ht="15" customHeight="1" x14ac:dyDescent="0.4">
      <c r="A87" s="24"/>
      <c r="B87" s="24"/>
      <c r="C87" s="24"/>
      <c r="P87" s="13"/>
    </row>
    <row r="88" spans="1:16" s="12" customFormat="1" ht="15" customHeight="1" x14ac:dyDescent="0.4">
      <c r="A88" s="24"/>
      <c r="B88" s="24"/>
      <c r="C88" s="24"/>
      <c r="P88" s="13"/>
    </row>
    <row r="89" spans="1:16" s="12" customFormat="1" ht="15" customHeight="1" x14ac:dyDescent="0.4">
      <c r="A89" s="24"/>
      <c r="B89" s="24"/>
      <c r="C89" s="24"/>
      <c r="P89" s="13"/>
    </row>
    <row r="90" spans="1:16" s="12" customFormat="1" ht="15" customHeight="1" x14ac:dyDescent="0.4">
      <c r="A90" s="24"/>
      <c r="B90" s="24"/>
      <c r="C90" s="24"/>
      <c r="P90" s="13"/>
    </row>
    <row r="91" spans="1:16" s="12" customFormat="1" ht="15" customHeight="1" x14ac:dyDescent="0.4">
      <c r="A91" s="24"/>
      <c r="B91" s="24"/>
      <c r="C91" s="24"/>
      <c r="P91" s="13"/>
    </row>
    <row r="92" spans="1:16" s="12" customFormat="1" ht="15" customHeight="1" x14ac:dyDescent="0.4">
      <c r="A92" s="24"/>
      <c r="B92" s="24"/>
      <c r="C92" s="24"/>
      <c r="P92" s="13"/>
    </row>
    <row r="93" spans="1:16" s="12" customFormat="1" ht="15" customHeight="1" x14ac:dyDescent="0.4">
      <c r="A93" s="24"/>
      <c r="B93" s="24"/>
      <c r="C93" s="24"/>
      <c r="P93" s="13"/>
    </row>
    <row r="94" spans="1:16" s="12" customFormat="1" ht="15" customHeight="1" x14ac:dyDescent="0.4">
      <c r="A94" s="24"/>
      <c r="B94" s="24"/>
      <c r="C94" s="24"/>
      <c r="P94" s="13"/>
    </row>
    <row r="95" spans="1:16" s="12" customFormat="1" ht="15" customHeight="1" x14ac:dyDescent="0.4">
      <c r="A95" s="24"/>
      <c r="B95" s="24"/>
      <c r="C95" s="24"/>
      <c r="P95" s="13"/>
    </row>
    <row r="96" spans="1:16" s="12" customFormat="1" ht="15" customHeight="1" x14ac:dyDescent="0.4">
      <c r="A96" s="24"/>
      <c r="B96" s="24"/>
      <c r="C96" s="24"/>
      <c r="P96" s="13"/>
    </row>
    <row r="97" spans="1:16" s="12" customFormat="1" ht="15" customHeight="1" x14ac:dyDescent="0.4">
      <c r="A97" s="24"/>
      <c r="B97" s="24"/>
      <c r="C97" s="24"/>
      <c r="P97" s="13"/>
    </row>
    <row r="98" spans="1:16" s="12" customFormat="1" ht="15" customHeight="1" x14ac:dyDescent="0.4">
      <c r="A98" s="24"/>
      <c r="B98" s="24"/>
      <c r="C98" s="24"/>
      <c r="P98" s="13"/>
    </row>
    <row r="99" spans="1:16" s="12" customFormat="1" ht="15" customHeight="1" x14ac:dyDescent="0.4">
      <c r="A99" s="24"/>
      <c r="B99" s="24"/>
      <c r="C99" s="24"/>
      <c r="P99" s="13"/>
    </row>
    <row r="100" spans="1:16" s="12" customFormat="1" ht="15" customHeight="1" x14ac:dyDescent="0.4">
      <c r="A100" s="24"/>
      <c r="B100" s="24"/>
      <c r="C100" s="24"/>
      <c r="P100" s="13"/>
    </row>
    <row r="101" spans="1:16" s="12" customFormat="1" ht="15" customHeight="1" x14ac:dyDescent="0.4">
      <c r="A101" s="24"/>
      <c r="B101" s="24"/>
      <c r="C101" s="24"/>
      <c r="P101" s="13"/>
    </row>
    <row r="102" spans="1:16" s="12" customFormat="1" ht="15" customHeight="1" x14ac:dyDescent="0.4">
      <c r="A102" s="24"/>
      <c r="B102" s="24"/>
      <c r="C102" s="24"/>
      <c r="P102" s="13"/>
    </row>
    <row r="103" spans="1:16" s="12" customFormat="1" ht="15" customHeight="1" x14ac:dyDescent="0.4">
      <c r="A103" s="24"/>
      <c r="B103" s="24"/>
      <c r="C103" s="24"/>
      <c r="P103" s="13"/>
    </row>
    <row r="104" spans="1:16" s="12" customFormat="1" ht="15" customHeight="1" x14ac:dyDescent="0.4">
      <c r="A104" s="24"/>
      <c r="B104" s="24"/>
      <c r="C104" s="24"/>
      <c r="P104" s="13"/>
    </row>
    <row r="105" spans="1:16" s="12" customFormat="1" ht="15" customHeight="1" x14ac:dyDescent="0.4">
      <c r="A105" s="24"/>
      <c r="B105" s="24"/>
      <c r="C105" s="24"/>
      <c r="P105" s="13"/>
    </row>
    <row r="106" spans="1:16" s="12" customFormat="1" ht="15" customHeight="1" x14ac:dyDescent="0.4">
      <c r="A106" s="24"/>
      <c r="B106" s="24"/>
      <c r="C106" s="24"/>
      <c r="P106" s="13"/>
    </row>
    <row r="107" spans="1:16" s="12" customFormat="1" ht="15" customHeight="1" x14ac:dyDescent="0.4">
      <c r="A107" s="24"/>
      <c r="B107" s="24"/>
      <c r="C107" s="24"/>
      <c r="P107" s="13"/>
    </row>
    <row r="108" spans="1:16" s="12" customFormat="1" ht="15" customHeight="1" x14ac:dyDescent="0.4">
      <c r="A108" s="24"/>
      <c r="B108" s="24"/>
      <c r="C108" s="24"/>
      <c r="P108" s="13"/>
    </row>
    <row r="109" spans="1:16" s="12" customFormat="1" ht="15" customHeight="1" x14ac:dyDescent="0.4">
      <c r="A109" s="24"/>
      <c r="B109" s="24"/>
      <c r="C109" s="24"/>
      <c r="P109" s="13"/>
    </row>
    <row r="110" spans="1:16" s="12" customFormat="1" ht="15" customHeight="1" x14ac:dyDescent="0.4">
      <c r="A110" s="24"/>
      <c r="B110" s="24"/>
      <c r="C110" s="24"/>
      <c r="P110" s="13"/>
    </row>
    <row r="111" spans="1:16" s="12" customFormat="1" ht="15" customHeight="1" x14ac:dyDescent="0.4">
      <c r="A111" s="24"/>
      <c r="B111" s="24"/>
      <c r="C111" s="24"/>
      <c r="P111" s="13"/>
    </row>
    <row r="112" spans="1:16" s="12" customFormat="1" ht="15" customHeight="1" x14ac:dyDescent="0.4">
      <c r="A112" s="24"/>
      <c r="B112" s="24"/>
      <c r="C112" s="24"/>
      <c r="P112" s="13"/>
    </row>
    <row r="113" spans="1:16" s="12" customFormat="1" ht="15" customHeight="1" x14ac:dyDescent="0.4">
      <c r="A113" s="24"/>
      <c r="B113" s="24"/>
      <c r="C113" s="24"/>
      <c r="P113" s="13"/>
    </row>
    <row r="114" spans="1:16" s="12" customFormat="1" ht="15" customHeight="1" x14ac:dyDescent="0.4">
      <c r="A114" s="24"/>
      <c r="B114" s="24"/>
      <c r="C114" s="24"/>
      <c r="P114" s="13"/>
    </row>
    <row r="115" spans="1:16" s="12" customFormat="1" ht="15" customHeight="1" x14ac:dyDescent="0.4">
      <c r="A115" s="24"/>
      <c r="B115" s="24"/>
      <c r="C115" s="24"/>
      <c r="P115" s="13"/>
    </row>
    <row r="116" spans="1:16" s="12" customFormat="1" ht="15" customHeight="1" x14ac:dyDescent="0.4">
      <c r="A116" s="24"/>
      <c r="B116" s="24"/>
      <c r="C116" s="24"/>
      <c r="P116" s="13"/>
    </row>
    <row r="117" spans="1:16" s="12" customFormat="1" ht="15" customHeight="1" x14ac:dyDescent="0.4">
      <c r="A117" s="24"/>
      <c r="B117" s="24"/>
      <c r="C117" s="24"/>
      <c r="P117" s="13"/>
    </row>
    <row r="118" spans="1:16" s="12" customFormat="1" ht="15" customHeight="1" x14ac:dyDescent="0.4">
      <c r="A118" s="24"/>
      <c r="B118" s="24"/>
      <c r="C118" s="24"/>
      <c r="P118" s="13"/>
    </row>
    <row r="119" spans="1:16" s="12" customFormat="1" ht="15" customHeight="1" x14ac:dyDescent="0.4">
      <c r="A119" s="24"/>
      <c r="B119" s="24"/>
      <c r="C119" s="24"/>
      <c r="P119" s="13"/>
    </row>
    <row r="120" spans="1:16" s="12" customFormat="1" ht="15" customHeight="1" x14ac:dyDescent="0.4">
      <c r="A120" s="24"/>
      <c r="B120" s="24"/>
      <c r="C120" s="24"/>
      <c r="P120" s="13"/>
    </row>
    <row r="121" spans="1:16" s="12" customFormat="1" ht="15" customHeight="1" x14ac:dyDescent="0.4">
      <c r="A121" s="24"/>
      <c r="B121" s="24"/>
      <c r="C121" s="24"/>
      <c r="P121" s="13"/>
    </row>
    <row r="122" spans="1:16" s="12" customFormat="1" ht="15" customHeight="1" x14ac:dyDescent="0.4">
      <c r="A122" s="24"/>
      <c r="B122" s="24"/>
      <c r="C122" s="24"/>
      <c r="P122" s="13"/>
    </row>
    <row r="123" spans="1:16" s="12" customFormat="1" ht="15" customHeight="1" x14ac:dyDescent="0.4">
      <c r="A123" s="24"/>
      <c r="B123" s="24"/>
      <c r="C123" s="24"/>
      <c r="P123" s="13"/>
    </row>
    <row r="124" spans="1:16" s="12" customFormat="1" ht="15" customHeight="1" x14ac:dyDescent="0.4">
      <c r="A124" s="24"/>
      <c r="B124" s="24"/>
      <c r="C124" s="24"/>
      <c r="P124" s="13"/>
    </row>
    <row r="125" spans="1:16" s="12" customFormat="1" ht="15" customHeight="1" x14ac:dyDescent="0.4">
      <c r="A125" s="24"/>
      <c r="B125" s="24"/>
      <c r="C125" s="24"/>
      <c r="P125" s="13"/>
    </row>
    <row r="126" spans="1:16" s="12" customFormat="1" ht="15" customHeight="1" x14ac:dyDescent="0.4">
      <c r="A126" s="24"/>
      <c r="B126" s="24"/>
      <c r="C126" s="24"/>
      <c r="P126" s="13"/>
    </row>
    <row r="127" spans="1:16" s="12" customFormat="1" ht="15" customHeight="1" x14ac:dyDescent="0.4">
      <c r="A127" s="24"/>
      <c r="B127" s="24"/>
      <c r="C127" s="24"/>
      <c r="P127" s="13"/>
    </row>
    <row r="128" spans="1:16" s="12" customFormat="1" ht="15" customHeight="1" x14ac:dyDescent="0.4">
      <c r="A128" s="24"/>
      <c r="B128" s="24"/>
      <c r="C128" s="24"/>
      <c r="P128" s="13"/>
    </row>
    <row r="129" spans="1:16" s="12" customFormat="1" ht="15" customHeight="1" x14ac:dyDescent="0.4">
      <c r="A129" s="24"/>
      <c r="B129" s="24"/>
      <c r="C129" s="24"/>
      <c r="P129" s="13"/>
    </row>
    <row r="130" spans="1:16" s="12" customFormat="1" ht="15" customHeight="1" x14ac:dyDescent="0.4">
      <c r="A130" s="24"/>
      <c r="B130" s="24"/>
      <c r="C130" s="24"/>
      <c r="P130" s="13"/>
    </row>
    <row r="131" spans="1:16" s="12" customFormat="1" ht="15" customHeight="1" x14ac:dyDescent="0.4">
      <c r="A131" s="24"/>
      <c r="B131" s="24"/>
      <c r="C131" s="24"/>
      <c r="P131" s="13"/>
    </row>
    <row r="132" spans="1:16" s="12" customFormat="1" ht="15" customHeight="1" x14ac:dyDescent="0.4">
      <c r="A132" s="24"/>
      <c r="B132" s="24"/>
      <c r="C132" s="24"/>
      <c r="P132" s="13"/>
    </row>
    <row r="133" spans="1:16" s="12" customFormat="1" ht="15" customHeight="1" x14ac:dyDescent="0.4">
      <c r="A133" s="24"/>
      <c r="B133" s="24"/>
      <c r="C133" s="24"/>
      <c r="P133" s="13"/>
    </row>
    <row r="134" spans="1:16" s="12" customFormat="1" ht="15" customHeight="1" x14ac:dyDescent="0.4">
      <c r="A134" s="24"/>
      <c r="B134" s="24"/>
      <c r="C134" s="24"/>
      <c r="P134" s="13"/>
    </row>
    <row r="135" spans="1:16" s="12" customFormat="1" ht="15" customHeight="1" x14ac:dyDescent="0.4">
      <c r="A135" s="24"/>
      <c r="B135" s="24"/>
      <c r="C135" s="24"/>
      <c r="P135" s="13"/>
    </row>
    <row r="136" spans="1:16" s="12" customFormat="1" ht="15" customHeight="1" x14ac:dyDescent="0.4">
      <c r="A136" s="24"/>
      <c r="B136" s="24"/>
      <c r="C136" s="24"/>
      <c r="P136" s="13"/>
    </row>
    <row r="137" spans="1:16" s="12" customFormat="1" ht="15" customHeight="1" x14ac:dyDescent="0.4">
      <c r="A137" s="24"/>
      <c r="B137" s="24"/>
      <c r="C137" s="24"/>
      <c r="P137" s="13"/>
    </row>
    <row r="138" spans="1:16" s="12" customFormat="1" ht="15" customHeight="1" x14ac:dyDescent="0.4">
      <c r="A138" s="24"/>
      <c r="B138" s="24"/>
      <c r="C138" s="24"/>
      <c r="P138" s="13"/>
    </row>
    <row r="139" spans="1:16" s="12" customFormat="1" ht="15" customHeight="1" x14ac:dyDescent="0.4">
      <c r="A139" s="24"/>
      <c r="B139" s="24"/>
      <c r="C139" s="24"/>
      <c r="P139" s="13"/>
    </row>
    <row r="140" spans="1:16" s="12" customFormat="1" ht="15" customHeight="1" x14ac:dyDescent="0.4">
      <c r="A140" s="24"/>
      <c r="B140" s="24"/>
      <c r="C140" s="24"/>
      <c r="P140" s="13"/>
    </row>
    <row r="141" spans="1:16" s="12" customFormat="1" ht="15" customHeight="1" x14ac:dyDescent="0.4">
      <c r="A141" s="24"/>
      <c r="B141" s="24"/>
      <c r="C141" s="24"/>
      <c r="P141" s="13"/>
    </row>
    <row r="142" spans="1:16" s="12" customFormat="1" ht="15" customHeight="1" x14ac:dyDescent="0.4">
      <c r="A142" s="24"/>
      <c r="B142" s="24"/>
      <c r="C142" s="24"/>
      <c r="P142" s="13"/>
    </row>
    <row r="143" spans="1:16" s="12" customFormat="1" ht="15" customHeight="1" x14ac:dyDescent="0.4">
      <c r="A143" s="24"/>
      <c r="B143" s="24"/>
      <c r="C143" s="24"/>
      <c r="P143" s="13"/>
    </row>
    <row r="144" spans="1:16" s="12" customFormat="1" ht="15" customHeight="1" x14ac:dyDescent="0.4">
      <c r="A144" s="24"/>
      <c r="B144" s="24"/>
      <c r="C144" s="24"/>
      <c r="P144" s="13"/>
    </row>
    <row r="145" spans="1:16" s="12" customFormat="1" ht="15" customHeight="1" x14ac:dyDescent="0.4">
      <c r="A145" s="24"/>
      <c r="B145" s="24"/>
      <c r="C145" s="24"/>
      <c r="P145" s="13"/>
    </row>
    <row r="146" spans="1:16" s="12" customFormat="1" ht="15" customHeight="1" x14ac:dyDescent="0.4">
      <c r="A146" s="24"/>
      <c r="B146" s="24"/>
      <c r="C146" s="24"/>
      <c r="P146" s="13"/>
    </row>
    <row r="147" spans="1:16" s="12" customFormat="1" ht="15" customHeight="1" x14ac:dyDescent="0.4">
      <c r="A147" s="24"/>
      <c r="B147" s="24"/>
      <c r="C147" s="24"/>
      <c r="P147" s="13"/>
    </row>
    <row r="148" spans="1:16" s="12" customFormat="1" ht="15" customHeight="1" x14ac:dyDescent="0.4">
      <c r="A148" s="24"/>
      <c r="B148" s="24"/>
      <c r="C148" s="24"/>
      <c r="P148" s="13"/>
    </row>
    <row r="149" spans="1:16" s="12" customFormat="1" ht="15" customHeight="1" x14ac:dyDescent="0.4">
      <c r="A149" s="24"/>
      <c r="B149" s="24"/>
      <c r="C149" s="24"/>
      <c r="P149" s="13"/>
    </row>
    <row r="150" spans="1:16" s="12" customFormat="1" ht="15" customHeight="1" x14ac:dyDescent="0.4">
      <c r="A150" s="24"/>
      <c r="B150" s="24"/>
      <c r="C150" s="24"/>
      <c r="P150" s="13"/>
    </row>
    <row r="151" spans="1:16" s="12" customFormat="1" ht="15" customHeight="1" x14ac:dyDescent="0.4">
      <c r="A151" s="24"/>
      <c r="B151" s="24"/>
      <c r="C151" s="24"/>
      <c r="P151" s="13"/>
    </row>
    <row r="152" spans="1:16" s="12" customFormat="1" ht="15" customHeight="1" x14ac:dyDescent="0.4">
      <c r="A152" s="24"/>
      <c r="B152" s="24"/>
      <c r="C152" s="24"/>
      <c r="P152" s="13"/>
    </row>
    <row r="153" spans="1:16" s="12" customFormat="1" ht="15" customHeight="1" x14ac:dyDescent="0.4">
      <c r="A153" s="24"/>
      <c r="B153" s="24"/>
      <c r="C153" s="24"/>
      <c r="P153" s="13"/>
    </row>
    <row r="154" spans="1:16" s="12" customFormat="1" ht="15" customHeight="1" x14ac:dyDescent="0.4">
      <c r="A154" s="24"/>
      <c r="B154" s="24"/>
      <c r="C154" s="24"/>
      <c r="P154" s="13"/>
    </row>
    <row r="155" spans="1:16" s="12" customFormat="1" ht="15" customHeight="1" x14ac:dyDescent="0.4">
      <c r="A155" s="24"/>
      <c r="B155" s="24"/>
      <c r="C155" s="24"/>
      <c r="P155" s="13"/>
    </row>
    <row r="156" spans="1:16" s="12" customFormat="1" ht="15" customHeight="1" x14ac:dyDescent="0.4">
      <c r="A156" s="24"/>
      <c r="B156" s="24"/>
      <c r="C156" s="24"/>
      <c r="P156" s="13"/>
    </row>
    <row r="157" spans="1:16" s="12" customFormat="1" ht="15" customHeight="1" x14ac:dyDescent="0.4">
      <c r="A157" s="24"/>
      <c r="B157" s="24"/>
      <c r="C157" s="24"/>
      <c r="P157" s="13"/>
    </row>
    <row r="158" spans="1:16" s="12" customFormat="1" ht="15" customHeight="1" x14ac:dyDescent="0.4">
      <c r="A158" s="24"/>
      <c r="B158" s="24"/>
      <c r="C158" s="24"/>
      <c r="P158" s="13"/>
    </row>
    <row r="159" spans="1:16" s="12" customFormat="1" ht="15" customHeight="1" x14ac:dyDescent="0.4">
      <c r="A159" s="24"/>
      <c r="B159" s="24"/>
      <c r="C159" s="24"/>
      <c r="P159" s="13"/>
    </row>
    <row r="160" spans="1:16" s="12" customFormat="1" ht="15" customHeight="1" x14ac:dyDescent="0.4">
      <c r="A160" s="24"/>
      <c r="B160" s="24"/>
      <c r="C160" s="24"/>
      <c r="P160" s="13"/>
    </row>
    <row r="161" spans="1:16" s="12" customFormat="1" ht="15" customHeight="1" x14ac:dyDescent="0.4">
      <c r="A161" s="24"/>
      <c r="B161" s="24"/>
      <c r="C161" s="24"/>
      <c r="P161" s="13"/>
    </row>
    <row r="162" spans="1:16" s="12" customFormat="1" ht="15" customHeight="1" x14ac:dyDescent="0.4">
      <c r="A162" s="24"/>
      <c r="B162" s="24"/>
      <c r="C162" s="24"/>
      <c r="P162" s="13"/>
    </row>
    <row r="163" spans="1:16" s="12" customFormat="1" ht="15" customHeight="1" x14ac:dyDescent="0.4">
      <c r="A163" s="24"/>
      <c r="B163" s="24"/>
      <c r="C163" s="24"/>
      <c r="P163" s="13"/>
    </row>
    <row r="164" spans="1:16" s="12" customFormat="1" ht="15" customHeight="1" x14ac:dyDescent="0.4">
      <c r="A164" s="24"/>
      <c r="B164" s="24"/>
      <c r="C164" s="24"/>
      <c r="P164" s="13"/>
    </row>
    <row r="165" spans="1:16" s="12" customFormat="1" ht="15" customHeight="1" x14ac:dyDescent="0.4">
      <c r="A165" s="24"/>
      <c r="B165" s="24"/>
      <c r="C165" s="24"/>
      <c r="P165" s="13"/>
    </row>
    <row r="166" spans="1:16" s="12" customFormat="1" ht="15" customHeight="1" x14ac:dyDescent="0.4">
      <c r="A166" s="24"/>
      <c r="B166" s="24"/>
      <c r="C166" s="24"/>
      <c r="P166" s="13"/>
    </row>
    <row r="167" spans="1:16" s="12" customFormat="1" ht="15" customHeight="1" x14ac:dyDescent="0.4">
      <c r="A167" s="24"/>
      <c r="B167" s="24"/>
      <c r="C167" s="24"/>
      <c r="P167" s="13"/>
    </row>
    <row r="168" spans="1:16" s="12" customFormat="1" ht="15" customHeight="1" x14ac:dyDescent="0.4">
      <c r="A168" s="24"/>
      <c r="B168" s="24"/>
      <c r="C168" s="24"/>
      <c r="P168" s="13"/>
    </row>
    <row r="169" spans="1:16" s="12" customFormat="1" ht="15" customHeight="1" x14ac:dyDescent="0.4">
      <c r="A169" s="24"/>
      <c r="B169" s="24"/>
      <c r="C169" s="24"/>
      <c r="P169" s="13"/>
    </row>
    <row r="170" spans="1:16" s="12" customFormat="1" ht="15" customHeight="1" x14ac:dyDescent="0.4">
      <c r="A170" s="24"/>
      <c r="B170" s="24"/>
      <c r="C170" s="24"/>
      <c r="P170" s="13"/>
    </row>
    <row r="171" spans="1:16" s="12" customFormat="1" ht="15" customHeight="1" x14ac:dyDescent="0.4">
      <c r="A171" s="24"/>
      <c r="B171" s="24"/>
      <c r="C171" s="24"/>
      <c r="P171" s="13"/>
    </row>
    <row r="172" spans="1:16" s="12" customFormat="1" ht="15" customHeight="1" x14ac:dyDescent="0.4">
      <c r="A172" s="24"/>
      <c r="B172" s="24"/>
      <c r="C172" s="24"/>
      <c r="P172" s="13"/>
    </row>
    <row r="173" spans="1:16" s="12" customFormat="1" ht="15" customHeight="1" x14ac:dyDescent="0.4">
      <c r="A173" s="24"/>
      <c r="B173" s="24"/>
      <c r="C173" s="24"/>
      <c r="P173" s="13"/>
    </row>
    <row r="174" spans="1:16" s="12" customFormat="1" ht="15" customHeight="1" x14ac:dyDescent="0.4">
      <c r="A174" s="24"/>
      <c r="B174" s="24"/>
      <c r="C174" s="24"/>
      <c r="P174" s="13"/>
    </row>
    <row r="175" spans="1:16" s="12" customFormat="1" ht="15" customHeight="1" x14ac:dyDescent="0.4">
      <c r="A175" s="24"/>
      <c r="B175" s="24"/>
      <c r="C175" s="24"/>
      <c r="P175" s="13"/>
    </row>
    <row r="176" spans="1:16" s="12" customFormat="1" ht="15" customHeight="1" x14ac:dyDescent="0.4">
      <c r="A176" s="24"/>
      <c r="B176" s="24"/>
      <c r="C176" s="24"/>
      <c r="P176" s="13"/>
    </row>
    <row r="177" spans="1:16" s="12" customFormat="1" ht="15" customHeight="1" x14ac:dyDescent="0.4">
      <c r="A177" s="24"/>
      <c r="B177" s="24"/>
      <c r="C177" s="24"/>
      <c r="P177" s="13"/>
    </row>
    <row r="178" spans="1:16" s="12" customFormat="1" ht="15" customHeight="1" x14ac:dyDescent="0.4">
      <c r="A178" s="24"/>
      <c r="B178" s="24"/>
      <c r="C178" s="24"/>
      <c r="P178" s="13"/>
    </row>
    <row r="179" spans="1:16" s="12" customFormat="1" ht="15" customHeight="1" x14ac:dyDescent="0.4">
      <c r="A179" s="24"/>
      <c r="B179" s="24"/>
      <c r="C179" s="24"/>
      <c r="P179" s="13"/>
    </row>
    <row r="180" spans="1:16" s="12" customFormat="1" ht="15" customHeight="1" x14ac:dyDescent="0.4">
      <c r="A180" s="24"/>
      <c r="B180" s="24"/>
      <c r="C180" s="24"/>
      <c r="P180" s="13"/>
    </row>
    <row r="181" spans="1:16" s="12" customFormat="1" ht="15" customHeight="1" x14ac:dyDescent="0.4">
      <c r="A181" s="24"/>
      <c r="B181" s="24"/>
      <c r="C181" s="24"/>
      <c r="P181" s="13"/>
    </row>
    <row r="182" spans="1:16" s="12" customFormat="1" ht="15" customHeight="1" x14ac:dyDescent="0.4">
      <c r="A182" s="24"/>
      <c r="B182" s="24"/>
      <c r="C182" s="24"/>
      <c r="P182" s="13"/>
    </row>
    <row r="183" spans="1:16" s="12" customFormat="1" ht="15" customHeight="1" x14ac:dyDescent="0.4">
      <c r="A183" s="24"/>
      <c r="B183" s="24"/>
      <c r="C183" s="24"/>
      <c r="P183" s="13"/>
    </row>
    <row r="184" spans="1:16" s="12" customFormat="1" ht="15" customHeight="1" x14ac:dyDescent="0.4">
      <c r="A184" s="24"/>
      <c r="B184" s="24"/>
      <c r="C184" s="24"/>
      <c r="P184" s="13"/>
    </row>
    <row r="185" spans="1:16" s="12" customFormat="1" ht="15" customHeight="1" x14ac:dyDescent="0.4">
      <c r="A185" s="24"/>
      <c r="B185" s="24"/>
      <c r="C185" s="24"/>
      <c r="P185" s="13"/>
    </row>
    <row r="186" spans="1:16" s="12" customFormat="1" ht="15" customHeight="1" x14ac:dyDescent="0.4">
      <c r="A186" s="24"/>
      <c r="B186" s="24"/>
      <c r="C186" s="24"/>
      <c r="P186" s="13"/>
    </row>
    <row r="187" spans="1:16" s="12" customFormat="1" ht="15" customHeight="1" x14ac:dyDescent="0.4">
      <c r="A187" s="24"/>
      <c r="B187" s="24"/>
      <c r="C187" s="24"/>
      <c r="P187" s="13"/>
    </row>
    <row r="188" spans="1:16" s="12" customFormat="1" ht="15" customHeight="1" x14ac:dyDescent="0.4">
      <c r="A188" s="24"/>
      <c r="B188" s="24"/>
      <c r="C188" s="24"/>
      <c r="P188" s="13"/>
    </row>
    <row r="189" spans="1:16" s="12" customFormat="1" ht="15" customHeight="1" x14ac:dyDescent="0.4">
      <c r="A189" s="24"/>
      <c r="B189" s="24"/>
      <c r="C189" s="24"/>
      <c r="P189" s="13"/>
    </row>
    <row r="190" spans="1:16" s="12" customFormat="1" ht="15" customHeight="1" x14ac:dyDescent="0.4">
      <c r="A190" s="24"/>
      <c r="B190" s="24"/>
      <c r="C190" s="24"/>
      <c r="P190" s="13"/>
    </row>
    <row r="191" spans="1:16" s="12" customFormat="1" ht="15" customHeight="1" x14ac:dyDescent="0.4">
      <c r="A191" s="24"/>
      <c r="B191" s="24"/>
      <c r="C191" s="24"/>
      <c r="P191" s="13"/>
    </row>
    <row r="192" spans="1:16" s="12" customFormat="1" ht="15" customHeight="1" x14ac:dyDescent="0.4">
      <c r="A192" s="24"/>
      <c r="B192" s="24"/>
      <c r="C192" s="24"/>
      <c r="P192" s="13"/>
    </row>
    <row r="193" spans="1:16" s="12" customFormat="1" ht="15" customHeight="1" x14ac:dyDescent="0.4">
      <c r="A193" s="24"/>
      <c r="B193" s="24"/>
      <c r="C193" s="24"/>
      <c r="P193" s="13"/>
    </row>
    <row r="194" spans="1:16" s="12" customFormat="1" ht="15" customHeight="1" x14ac:dyDescent="0.4">
      <c r="A194" s="24"/>
      <c r="B194" s="24"/>
      <c r="C194" s="24"/>
      <c r="P194" s="13"/>
    </row>
    <row r="195" spans="1:16" s="12" customFormat="1" ht="15" customHeight="1" x14ac:dyDescent="0.4">
      <c r="A195" s="24"/>
      <c r="B195" s="24"/>
      <c r="C195" s="24"/>
      <c r="P195" s="13"/>
    </row>
    <row r="196" spans="1:16" s="12" customFormat="1" ht="15" customHeight="1" x14ac:dyDescent="0.4">
      <c r="A196" s="24"/>
      <c r="B196" s="24"/>
      <c r="C196" s="24"/>
      <c r="P196" s="13"/>
    </row>
    <row r="197" spans="1:16" s="12" customFormat="1" ht="15" customHeight="1" x14ac:dyDescent="0.4">
      <c r="A197" s="24"/>
      <c r="B197" s="24"/>
      <c r="C197" s="24"/>
      <c r="P197" s="13"/>
    </row>
    <row r="198" spans="1:16" s="12" customFormat="1" ht="15" customHeight="1" x14ac:dyDescent="0.4">
      <c r="A198" s="24"/>
      <c r="B198" s="24"/>
      <c r="C198" s="24"/>
      <c r="P198" s="13"/>
    </row>
    <row r="199" spans="1:16" s="12" customFormat="1" ht="15" customHeight="1" x14ac:dyDescent="0.4">
      <c r="A199" s="24"/>
      <c r="B199" s="24"/>
      <c r="C199" s="24"/>
      <c r="P199" s="13"/>
    </row>
    <row r="200" spans="1:16" s="12" customFormat="1" ht="15" customHeight="1" x14ac:dyDescent="0.4">
      <c r="A200" s="24"/>
      <c r="B200" s="24"/>
      <c r="C200" s="24"/>
      <c r="P200" s="13"/>
    </row>
    <row r="201" spans="1:16" s="12" customFormat="1" ht="15" customHeight="1" x14ac:dyDescent="0.4">
      <c r="A201" s="24"/>
      <c r="B201" s="24"/>
      <c r="C201" s="24"/>
      <c r="P201" s="13"/>
    </row>
    <row r="202" spans="1:16" s="12" customFormat="1" ht="15" customHeight="1" x14ac:dyDescent="0.4">
      <c r="A202" s="24"/>
      <c r="B202" s="24"/>
      <c r="C202" s="24"/>
      <c r="P202" s="13"/>
    </row>
    <row r="203" spans="1:16" s="12" customFormat="1" ht="15" customHeight="1" x14ac:dyDescent="0.4">
      <c r="A203" s="24"/>
      <c r="B203" s="24"/>
      <c r="C203" s="24"/>
      <c r="P203" s="13"/>
    </row>
    <row r="204" spans="1:16" s="12" customFormat="1" ht="15" customHeight="1" x14ac:dyDescent="0.4">
      <c r="A204" s="24"/>
      <c r="B204" s="24"/>
      <c r="C204" s="24"/>
      <c r="P204" s="13"/>
    </row>
    <row r="205" spans="1:16" s="12" customFormat="1" ht="15" customHeight="1" x14ac:dyDescent="0.4">
      <c r="A205" s="24"/>
      <c r="B205" s="24"/>
      <c r="C205" s="24"/>
      <c r="P205" s="13"/>
    </row>
    <row r="206" spans="1:16" s="12" customFormat="1" ht="15" customHeight="1" x14ac:dyDescent="0.4">
      <c r="A206" s="24"/>
      <c r="B206" s="24"/>
      <c r="C206" s="24"/>
      <c r="P206" s="13"/>
    </row>
    <row r="207" spans="1:16" s="12" customFormat="1" ht="15" customHeight="1" x14ac:dyDescent="0.4">
      <c r="A207" s="24"/>
      <c r="B207" s="24"/>
      <c r="C207" s="24"/>
      <c r="P207" s="13"/>
    </row>
    <row r="208" spans="1:16" s="12" customFormat="1" ht="15" customHeight="1" x14ac:dyDescent="0.4">
      <c r="A208" s="24"/>
      <c r="B208" s="24"/>
      <c r="C208" s="24"/>
      <c r="P208" s="13"/>
    </row>
    <row r="209" spans="1:16" s="12" customFormat="1" ht="15" customHeight="1" x14ac:dyDescent="0.4">
      <c r="A209" s="24"/>
      <c r="B209" s="24"/>
      <c r="C209" s="24"/>
      <c r="P209" s="13"/>
    </row>
    <row r="210" spans="1:16" s="12" customFormat="1" ht="15" customHeight="1" x14ac:dyDescent="0.4">
      <c r="A210" s="24"/>
      <c r="B210" s="24"/>
      <c r="C210" s="24"/>
      <c r="P210" s="13"/>
    </row>
    <row r="211" spans="1:16" s="12" customFormat="1" ht="15" customHeight="1" x14ac:dyDescent="0.4">
      <c r="A211" s="24"/>
      <c r="B211" s="24"/>
      <c r="C211" s="24"/>
      <c r="P211" s="13"/>
    </row>
    <row r="212" spans="1:16" s="12" customFormat="1" ht="15" customHeight="1" x14ac:dyDescent="0.4">
      <c r="A212" s="24"/>
      <c r="B212" s="24"/>
      <c r="C212" s="24"/>
      <c r="P212" s="13"/>
    </row>
    <row r="213" spans="1:16" s="12" customFormat="1" ht="15" customHeight="1" x14ac:dyDescent="0.4">
      <c r="A213" s="24"/>
      <c r="B213" s="24"/>
      <c r="C213" s="24"/>
      <c r="P213" s="13"/>
    </row>
    <row r="214" spans="1:16" s="12" customFormat="1" ht="15" customHeight="1" x14ac:dyDescent="0.4">
      <c r="A214" s="24"/>
      <c r="B214" s="24"/>
      <c r="C214" s="24"/>
      <c r="P214" s="13"/>
    </row>
    <row r="215" spans="1:16" s="12" customFormat="1" ht="15" customHeight="1" x14ac:dyDescent="0.4">
      <c r="A215" s="24"/>
      <c r="B215" s="24"/>
      <c r="C215" s="24"/>
      <c r="P215" s="13"/>
    </row>
    <row r="216" spans="1:16" s="12" customFormat="1" ht="15" customHeight="1" x14ac:dyDescent="0.4">
      <c r="A216" s="24"/>
      <c r="B216" s="24"/>
      <c r="C216" s="24"/>
      <c r="P216" s="13"/>
    </row>
    <row r="217" spans="1:16" s="12" customFormat="1" ht="15" customHeight="1" x14ac:dyDescent="0.4">
      <c r="A217" s="24"/>
      <c r="B217" s="24"/>
      <c r="C217" s="24"/>
      <c r="P217" s="13"/>
    </row>
    <row r="218" spans="1:16" s="12" customFormat="1" ht="15" customHeight="1" x14ac:dyDescent="0.4">
      <c r="A218" s="24"/>
      <c r="B218" s="24"/>
      <c r="C218" s="24"/>
      <c r="P218" s="13"/>
    </row>
    <row r="219" spans="1:16" s="12" customFormat="1" ht="15" customHeight="1" x14ac:dyDescent="0.4">
      <c r="A219" s="24"/>
      <c r="B219" s="24"/>
      <c r="C219" s="24"/>
      <c r="P219" s="13"/>
    </row>
    <row r="220" spans="1:16" s="12" customFormat="1" ht="15" customHeight="1" x14ac:dyDescent="0.4">
      <c r="A220" s="24"/>
      <c r="B220" s="24"/>
      <c r="C220" s="24"/>
      <c r="P220" s="13"/>
    </row>
    <row r="221" spans="1:16" s="12" customFormat="1" ht="15" customHeight="1" x14ac:dyDescent="0.4">
      <c r="A221" s="24"/>
      <c r="B221" s="24"/>
      <c r="C221" s="24"/>
      <c r="P221" s="13"/>
    </row>
    <row r="222" spans="1:16" s="12" customFormat="1" ht="15" customHeight="1" x14ac:dyDescent="0.4">
      <c r="A222" s="24"/>
      <c r="B222" s="24"/>
      <c r="C222" s="24"/>
      <c r="P222" s="13"/>
    </row>
    <row r="223" spans="1:16" s="12" customFormat="1" ht="15" customHeight="1" x14ac:dyDescent="0.4">
      <c r="A223" s="24"/>
      <c r="B223" s="24"/>
      <c r="C223" s="24"/>
      <c r="P223" s="13"/>
    </row>
    <row r="224" spans="1:16" s="12" customFormat="1" ht="15" customHeight="1" x14ac:dyDescent="0.4">
      <c r="A224" s="24"/>
      <c r="B224" s="24"/>
      <c r="C224" s="24"/>
      <c r="P224" s="13"/>
    </row>
    <row r="225" spans="1:16" s="12" customFormat="1" ht="15" customHeight="1" x14ac:dyDescent="0.4">
      <c r="A225" s="24"/>
      <c r="B225" s="24"/>
      <c r="C225" s="24"/>
      <c r="P225" s="13"/>
    </row>
    <row r="226" spans="1:16" s="12" customFormat="1" ht="15" customHeight="1" x14ac:dyDescent="0.4">
      <c r="A226" s="24"/>
      <c r="B226" s="24"/>
      <c r="C226" s="24"/>
      <c r="P226" s="13"/>
    </row>
    <row r="227" spans="1:16" s="12" customFormat="1" ht="15" customHeight="1" x14ac:dyDescent="0.4">
      <c r="A227" s="24"/>
      <c r="B227" s="24"/>
      <c r="C227" s="24"/>
      <c r="P227" s="13"/>
    </row>
    <row r="228" spans="1:16" s="12" customFormat="1" ht="15" customHeight="1" x14ac:dyDescent="0.4">
      <c r="A228" s="24"/>
      <c r="B228" s="24"/>
      <c r="C228" s="24"/>
      <c r="P228" s="13"/>
    </row>
    <row r="229" spans="1:16" s="12" customFormat="1" ht="15" customHeight="1" x14ac:dyDescent="0.4">
      <c r="A229" s="24"/>
      <c r="B229" s="24"/>
      <c r="C229" s="24"/>
      <c r="P229" s="13"/>
    </row>
    <row r="230" spans="1:16" s="12" customFormat="1" ht="15" customHeight="1" x14ac:dyDescent="0.4">
      <c r="A230" s="24"/>
      <c r="B230" s="24"/>
      <c r="C230" s="24"/>
      <c r="P230" s="13"/>
    </row>
    <row r="231" spans="1:16" s="12" customFormat="1" ht="15" customHeight="1" x14ac:dyDescent="0.4">
      <c r="A231" s="24"/>
      <c r="B231" s="24"/>
      <c r="C231" s="24"/>
      <c r="P231" s="13"/>
    </row>
    <row r="232" spans="1:16" s="12" customFormat="1" ht="15" customHeight="1" x14ac:dyDescent="0.4">
      <c r="A232" s="24"/>
      <c r="B232" s="24"/>
      <c r="C232" s="24"/>
      <c r="P232" s="13"/>
    </row>
    <row r="233" spans="1:16" s="12" customFormat="1" ht="15" customHeight="1" x14ac:dyDescent="0.4">
      <c r="A233" s="24"/>
      <c r="B233" s="24"/>
      <c r="C233" s="24"/>
      <c r="P233" s="13"/>
    </row>
    <row r="234" spans="1:16" s="12" customFormat="1" ht="15" customHeight="1" x14ac:dyDescent="0.4">
      <c r="A234" s="24"/>
      <c r="B234" s="24"/>
      <c r="C234" s="24"/>
      <c r="P234" s="13"/>
    </row>
    <row r="235" spans="1:16" s="12" customFormat="1" ht="15" customHeight="1" x14ac:dyDescent="0.4">
      <c r="A235" s="24"/>
      <c r="B235" s="24"/>
      <c r="C235" s="24"/>
      <c r="P235" s="13"/>
    </row>
    <row r="236" spans="1:16" s="12" customFormat="1" ht="15" customHeight="1" x14ac:dyDescent="0.4">
      <c r="A236" s="24"/>
      <c r="B236" s="24"/>
      <c r="C236" s="24"/>
      <c r="P236" s="13"/>
    </row>
    <row r="237" spans="1:16" s="12" customFormat="1" ht="15" customHeight="1" x14ac:dyDescent="0.4">
      <c r="A237" s="24"/>
      <c r="B237" s="24"/>
      <c r="C237" s="24"/>
      <c r="P237" s="13"/>
    </row>
    <row r="238" spans="1:16" s="12" customFormat="1" ht="15" customHeight="1" x14ac:dyDescent="0.4">
      <c r="A238" s="24"/>
      <c r="B238" s="24"/>
      <c r="C238" s="24"/>
      <c r="P238" s="13"/>
    </row>
    <row r="239" spans="1:16" s="12" customFormat="1" ht="15" customHeight="1" x14ac:dyDescent="0.4">
      <c r="A239" s="24"/>
      <c r="B239" s="24"/>
      <c r="C239" s="24"/>
      <c r="P239" s="13"/>
    </row>
    <row r="240" spans="1:16" s="12" customFormat="1" ht="15" customHeight="1" x14ac:dyDescent="0.4">
      <c r="A240" s="24"/>
      <c r="B240" s="24"/>
      <c r="C240" s="24"/>
      <c r="P240" s="13"/>
    </row>
    <row r="241" spans="1:16" s="12" customFormat="1" ht="15" customHeight="1" x14ac:dyDescent="0.4">
      <c r="A241" s="24"/>
      <c r="B241" s="24"/>
      <c r="C241" s="24"/>
      <c r="P241" s="13"/>
    </row>
    <row r="242" spans="1:16" s="12" customFormat="1" ht="15" customHeight="1" x14ac:dyDescent="0.4">
      <c r="A242" s="24"/>
      <c r="B242" s="24"/>
      <c r="C242" s="24"/>
      <c r="P242" s="13"/>
    </row>
    <row r="243" spans="1:16" s="12" customFormat="1" ht="15" customHeight="1" x14ac:dyDescent="0.4">
      <c r="A243" s="24"/>
      <c r="B243" s="24"/>
      <c r="C243" s="24"/>
      <c r="P243" s="13"/>
    </row>
    <row r="244" spans="1:16" s="12" customFormat="1" ht="15" customHeight="1" x14ac:dyDescent="0.4">
      <c r="A244" s="24"/>
      <c r="B244" s="24"/>
      <c r="C244" s="24"/>
      <c r="P244" s="13"/>
    </row>
    <row r="245" spans="1:16" s="12" customFormat="1" ht="15" customHeight="1" x14ac:dyDescent="0.4">
      <c r="A245" s="24"/>
      <c r="B245" s="24"/>
      <c r="C245" s="24"/>
      <c r="P245" s="13"/>
    </row>
    <row r="246" spans="1:16" s="12" customFormat="1" ht="15" customHeight="1" x14ac:dyDescent="0.4">
      <c r="A246" s="24"/>
      <c r="B246" s="24"/>
      <c r="C246" s="24"/>
      <c r="P246" s="13"/>
    </row>
    <row r="247" spans="1:16" s="12" customFormat="1" ht="15" customHeight="1" x14ac:dyDescent="0.4">
      <c r="A247" s="24"/>
      <c r="B247" s="24"/>
      <c r="C247" s="24"/>
      <c r="P247" s="13"/>
    </row>
    <row r="248" spans="1:16" s="12" customFormat="1" ht="15" customHeight="1" x14ac:dyDescent="0.4">
      <c r="A248" s="24"/>
      <c r="B248" s="24"/>
      <c r="C248" s="24"/>
      <c r="P248" s="13"/>
    </row>
    <row r="249" spans="1:16" s="12" customFormat="1" ht="15" customHeight="1" x14ac:dyDescent="0.4">
      <c r="A249" s="24"/>
      <c r="B249" s="24"/>
      <c r="C249" s="24"/>
      <c r="P249" s="13"/>
    </row>
    <row r="250" spans="1:16" s="12" customFormat="1" ht="15" customHeight="1" x14ac:dyDescent="0.4">
      <c r="A250" s="24"/>
      <c r="B250" s="24"/>
      <c r="C250" s="24"/>
      <c r="P250" s="13"/>
    </row>
    <row r="251" spans="1:16" s="12" customFormat="1" ht="15" customHeight="1" x14ac:dyDescent="0.4">
      <c r="A251" s="24"/>
      <c r="B251" s="24"/>
      <c r="C251" s="24"/>
      <c r="P251" s="13"/>
    </row>
    <row r="252" spans="1:16" s="12" customFormat="1" ht="15" customHeight="1" x14ac:dyDescent="0.4">
      <c r="A252" s="24"/>
      <c r="B252" s="24"/>
      <c r="C252" s="24"/>
      <c r="P252" s="13"/>
    </row>
    <row r="253" spans="1:16" s="12" customFormat="1" ht="15" customHeight="1" x14ac:dyDescent="0.4">
      <c r="A253" s="24"/>
      <c r="B253" s="24"/>
      <c r="C253" s="24"/>
      <c r="P253" s="13"/>
    </row>
    <row r="254" spans="1:16" s="12" customFormat="1" ht="15" customHeight="1" x14ac:dyDescent="0.4">
      <c r="A254" s="24"/>
      <c r="B254" s="24"/>
      <c r="C254" s="24"/>
      <c r="P254" s="13"/>
    </row>
    <row r="255" spans="1:16" s="12" customFormat="1" ht="15" customHeight="1" x14ac:dyDescent="0.4">
      <c r="A255" s="24"/>
      <c r="B255" s="24"/>
      <c r="C255" s="24"/>
      <c r="P255" s="13"/>
    </row>
    <row r="256" spans="1:16" s="12" customFormat="1" ht="15" customHeight="1" x14ac:dyDescent="0.4">
      <c r="A256" s="24"/>
      <c r="B256" s="24"/>
      <c r="C256" s="24"/>
      <c r="P256" s="13"/>
    </row>
    <row r="257" spans="1:16" s="12" customFormat="1" ht="15" customHeight="1" x14ac:dyDescent="0.4">
      <c r="A257" s="24"/>
      <c r="B257" s="24"/>
      <c r="C257" s="24"/>
      <c r="P257" s="13"/>
    </row>
    <row r="258" spans="1:16" s="12" customFormat="1" ht="15" customHeight="1" x14ac:dyDescent="0.4">
      <c r="A258" s="24"/>
      <c r="B258" s="24"/>
      <c r="C258" s="24"/>
      <c r="P258" s="13"/>
    </row>
    <row r="259" spans="1:16" s="12" customFormat="1" ht="15" customHeight="1" x14ac:dyDescent="0.4">
      <c r="A259" s="24"/>
      <c r="B259" s="24"/>
      <c r="C259" s="24"/>
      <c r="P259" s="13"/>
    </row>
    <row r="260" spans="1:16" s="12" customFormat="1" ht="15" customHeight="1" x14ac:dyDescent="0.4">
      <c r="A260" s="24"/>
      <c r="B260" s="24"/>
      <c r="C260" s="24"/>
      <c r="P260" s="13"/>
    </row>
    <row r="261" spans="1:16" s="12" customFormat="1" ht="15" customHeight="1" x14ac:dyDescent="0.4">
      <c r="A261" s="24"/>
      <c r="B261" s="24"/>
      <c r="C261" s="24"/>
      <c r="P261" s="13"/>
    </row>
    <row r="262" spans="1:16" s="12" customFormat="1" ht="15" customHeight="1" x14ac:dyDescent="0.4">
      <c r="A262" s="24"/>
      <c r="B262" s="24"/>
      <c r="C262" s="24"/>
      <c r="P262" s="13"/>
    </row>
    <row r="263" spans="1:16" s="12" customFormat="1" ht="15" customHeight="1" x14ac:dyDescent="0.4">
      <c r="A263" s="24"/>
      <c r="B263" s="24"/>
      <c r="C263" s="24"/>
      <c r="P263" s="13"/>
    </row>
    <row r="264" spans="1:16" s="12" customFormat="1" ht="15" customHeight="1" x14ac:dyDescent="0.4">
      <c r="A264" s="24"/>
      <c r="B264" s="24"/>
      <c r="C264" s="24"/>
      <c r="P264" s="13"/>
    </row>
    <row r="265" spans="1:16" s="12" customFormat="1" ht="15" customHeight="1" x14ac:dyDescent="0.4">
      <c r="A265" s="24"/>
      <c r="B265" s="24"/>
      <c r="C265" s="24"/>
      <c r="P265" s="13"/>
    </row>
    <row r="266" spans="1:16" s="12" customFormat="1" ht="15" customHeight="1" x14ac:dyDescent="0.4">
      <c r="A266" s="24"/>
      <c r="B266" s="24"/>
      <c r="C266" s="24"/>
      <c r="P266" s="13"/>
    </row>
    <row r="267" spans="1:16" s="12" customFormat="1" ht="15" customHeight="1" x14ac:dyDescent="0.4">
      <c r="A267" s="24"/>
      <c r="B267" s="24"/>
      <c r="C267" s="24"/>
      <c r="P267" s="13"/>
    </row>
    <row r="268" spans="1:16" s="12" customFormat="1" ht="15" customHeight="1" x14ac:dyDescent="0.4">
      <c r="A268" s="24"/>
      <c r="B268" s="24"/>
      <c r="C268" s="24"/>
      <c r="P268" s="13"/>
    </row>
    <row r="269" spans="1:16" s="12" customFormat="1" ht="15" customHeight="1" x14ac:dyDescent="0.4">
      <c r="A269" s="24"/>
      <c r="B269" s="24"/>
      <c r="C269" s="24"/>
      <c r="P269" s="13"/>
    </row>
    <row r="270" spans="1:16" s="12" customFormat="1" ht="15" customHeight="1" x14ac:dyDescent="0.4">
      <c r="A270" s="24"/>
      <c r="B270" s="24"/>
      <c r="C270" s="24"/>
      <c r="P270" s="13"/>
    </row>
    <row r="271" spans="1:16" s="12" customFormat="1" ht="15" customHeight="1" x14ac:dyDescent="0.4">
      <c r="A271" s="24"/>
      <c r="B271" s="24"/>
      <c r="C271" s="24"/>
      <c r="P271" s="13"/>
    </row>
    <row r="272" spans="1:16" s="12" customFormat="1" ht="15" customHeight="1" x14ac:dyDescent="0.4">
      <c r="A272" s="24"/>
      <c r="B272" s="24"/>
      <c r="C272" s="24"/>
      <c r="P272" s="13"/>
    </row>
    <row r="273" spans="1:16" s="12" customFormat="1" ht="15" customHeight="1" x14ac:dyDescent="0.4">
      <c r="A273" s="24"/>
      <c r="B273" s="24"/>
      <c r="C273" s="24"/>
      <c r="P273" s="13"/>
    </row>
    <row r="274" spans="1:16" s="12" customFormat="1" ht="15" customHeight="1" x14ac:dyDescent="0.4">
      <c r="A274" s="24"/>
      <c r="B274" s="24"/>
      <c r="C274" s="24"/>
      <c r="P274" s="13"/>
    </row>
    <row r="275" spans="1:16" s="12" customFormat="1" ht="15" customHeight="1" x14ac:dyDescent="0.4">
      <c r="A275" s="24"/>
      <c r="B275" s="24"/>
      <c r="C275" s="24"/>
      <c r="P275" s="13"/>
    </row>
    <row r="276" spans="1:16" s="12" customFormat="1" ht="15" customHeight="1" x14ac:dyDescent="0.4">
      <c r="A276" s="24"/>
      <c r="B276" s="24"/>
      <c r="C276" s="24"/>
      <c r="P276" s="13"/>
    </row>
    <row r="277" spans="1:16" s="12" customFormat="1" ht="15" customHeight="1" x14ac:dyDescent="0.4">
      <c r="A277" s="24"/>
      <c r="B277" s="24"/>
      <c r="C277" s="24"/>
      <c r="P277" s="13"/>
    </row>
    <row r="278" spans="1:16" s="12" customFormat="1" ht="15" customHeight="1" x14ac:dyDescent="0.4">
      <c r="A278" s="24"/>
      <c r="B278" s="24"/>
      <c r="C278" s="24"/>
      <c r="P278" s="13"/>
    </row>
    <row r="279" spans="1:16" s="12" customFormat="1" ht="15" customHeight="1" x14ac:dyDescent="0.4">
      <c r="A279" s="24"/>
      <c r="B279" s="24"/>
      <c r="C279" s="24"/>
      <c r="P279" s="13"/>
    </row>
    <row r="280" spans="1:16" s="12" customFormat="1" ht="15" customHeight="1" x14ac:dyDescent="0.4">
      <c r="A280" s="24"/>
      <c r="B280" s="24"/>
      <c r="C280" s="24"/>
      <c r="P280" s="13"/>
    </row>
    <row r="281" spans="1:16" s="12" customFormat="1" ht="15" customHeight="1" x14ac:dyDescent="0.4">
      <c r="A281" s="24"/>
      <c r="B281" s="24"/>
      <c r="C281" s="24"/>
      <c r="P281" s="13"/>
    </row>
    <row r="282" spans="1:16" s="12" customFormat="1" ht="15" customHeight="1" x14ac:dyDescent="0.4">
      <c r="A282" s="24"/>
      <c r="B282" s="24"/>
      <c r="C282" s="24"/>
      <c r="P282" s="13"/>
    </row>
    <row r="283" spans="1:16" s="12" customFormat="1" ht="15" customHeight="1" x14ac:dyDescent="0.4">
      <c r="A283" s="24"/>
      <c r="B283" s="24"/>
      <c r="C283" s="24"/>
      <c r="P283" s="13"/>
    </row>
    <row r="284" spans="1:16" s="12" customFormat="1" ht="15" customHeight="1" x14ac:dyDescent="0.4">
      <c r="A284" s="24"/>
      <c r="B284" s="24"/>
      <c r="C284" s="24"/>
      <c r="P284" s="13"/>
    </row>
    <row r="285" spans="1:16" s="12" customFormat="1" ht="15" customHeight="1" x14ac:dyDescent="0.4">
      <c r="A285" s="24"/>
      <c r="B285" s="24"/>
      <c r="C285" s="24"/>
      <c r="P285" s="13"/>
    </row>
    <row r="286" spans="1:16" s="12" customFormat="1" ht="15" customHeight="1" x14ac:dyDescent="0.4">
      <c r="A286" s="24"/>
      <c r="B286" s="24"/>
      <c r="C286" s="24"/>
      <c r="P286" s="13"/>
    </row>
    <row r="287" spans="1:16" s="12" customFormat="1" ht="15" customHeight="1" x14ac:dyDescent="0.4">
      <c r="A287" s="24"/>
      <c r="B287" s="24"/>
      <c r="C287" s="24"/>
      <c r="P287" s="13"/>
    </row>
    <row r="288" spans="1:16" s="12" customFormat="1" ht="15" customHeight="1" x14ac:dyDescent="0.4">
      <c r="A288" s="24"/>
      <c r="B288" s="24"/>
      <c r="C288" s="24"/>
      <c r="P288" s="13"/>
    </row>
    <row r="289" spans="1:16" s="12" customFormat="1" ht="15" customHeight="1" x14ac:dyDescent="0.4">
      <c r="A289" s="24"/>
      <c r="B289" s="24"/>
      <c r="C289" s="24"/>
      <c r="P289" s="13"/>
    </row>
    <row r="290" spans="1:16" s="12" customFormat="1" ht="15" customHeight="1" x14ac:dyDescent="0.4">
      <c r="A290" s="24"/>
      <c r="B290" s="24"/>
      <c r="C290" s="24"/>
      <c r="P290" s="13"/>
    </row>
    <row r="291" spans="1:16" s="12" customFormat="1" ht="15" customHeight="1" x14ac:dyDescent="0.4">
      <c r="A291" s="24"/>
      <c r="B291" s="24"/>
      <c r="C291" s="24"/>
      <c r="P291" s="13"/>
    </row>
    <row r="292" spans="1:16" s="12" customFormat="1" ht="15" customHeight="1" x14ac:dyDescent="0.4">
      <c r="A292" s="24"/>
      <c r="B292" s="24"/>
      <c r="C292" s="24"/>
      <c r="P292" s="13"/>
    </row>
    <row r="293" spans="1:16" s="12" customFormat="1" ht="15" customHeight="1" x14ac:dyDescent="0.4">
      <c r="A293" s="24"/>
      <c r="B293" s="24"/>
      <c r="C293" s="24"/>
      <c r="P293" s="13"/>
    </row>
    <row r="294" spans="1:16" s="12" customFormat="1" ht="15" customHeight="1" x14ac:dyDescent="0.4">
      <c r="A294" s="24"/>
      <c r="B294" s="24"/>
      <c r="C294" s="24"/>
      <c r="P294" s="13"/>
    </row>
    <row r="295" spans="1:16" s="12" customFormat="1" ht="15" customHeight="1" x14ac:dyDescent="0.4">
      <c r="A295" s="24"/>
      <c r="B295" s="24"/>
      <c r="C295" s="24"/>
      <c r="P295" s="13"/>
    </row>
    <row r="296" spans="1:16" s="12" customFormat="1" ht="15" customHeight="1" x14ac:dyDescent="0.4">
      <c r="A296" s="24"/>
      <c r="B296" s="24"/>
      <c r="C296" s="24"/>
      <c r="P296" s="13"/>
    </row>
    <row r="297" spans="1:16" s="12" customFormat="1" ht="15" customHeight="1" x14ac:dyDescent="0.4">
      <c r="A297" s="24"/>
      <c r="B297" s="24"/>
      <c r="C297" s="24"/>
      <c r="P297" s="13"/>
    </row>
    <row r="298" spans="1:16" s="12" customFormat="1" ht="15" customHeight="1" x14ac:dyDescent="0.4">
      <c r="A298" s="24"/>
      <c r="B298" s="24"/>
      <c r="C298" s="24"/>
      <c r="P298" s="13"/>
    </row>
    <row r="299" spans="1:16" s="12" customFormat="1" ht="15" customHeight="1" x14ac:dyDescent="0.4">
      <c r="A299" s="24"/>
      <c r="B299" s="24"/>
      <c r="C299" s="24"/>
      <c r="P299" s="13"/>
    </row>
    <row r="300" spans="1:16" s="12" customFormat="1" ht="15" customHeight="1" x14ac:dyDescent="0.4">
      <c r="A300" s="24"/>
      <c r="B300" s="24"/>
      <c r="C300" s="24"/>
      <c r="P300" s="13"/>
    </row>
    <row r="301" spans="1:16" s="12" customFormat="1" ht="15" customHeight="1" x14ac:dyDescent="0.4">
      <c r="A301" s="24"/>
      <c r="B301" s="24"/>
      <c r="C301" s="24"/>
      <c r="P301" s="13"/>
    </row>
    <row r="302" spans="1:16" s="12" customFormat="1" ht="15" customHeight="1" x14ac:dyDescent="0.4">
      <c r="A302" s="24"/>
      <c r="B302" s="24"/>
      <c r="C302" s="24"/>
      <c r="P302" s="13"/>
    </row>
    <row r="303" spans="1:16" s="12" customFormat="1" ht="15" customHeight="1" x14ac:dyDescent="0.4">
      <c r="A303" s="24"/>
      <c r="B303" s="24"/>
      <c r="C303" s="24"/>
      <c r="P303" s="13"/>
    </row>
    <row r="304" spans="1:16" s="12" customFormat="1" ht="15" customHeight="1" x14ac:dyDescent="0.4">
      <c r="A304" s="24"/>
      <c r="B304" s="24"/>
      <c r="C304" s="24"/>
      <c r="P304" s="13"/>
    </row>
    <row r="305" spans="1:16" s="12" customFormat="1" ht="15" customHeight="1" x14ac:dyDescent="0.4">
      <c r="A305" s="24"/>
      <c r="B305" s="24"/>
      <c r="C305" s="24"/>
      <c r="P305" s="13"/>
    </row>
    <row r="306" spans="1:16" s="12" customFormat="1" ht="15" customHeight="1" x14ac:dyDescent="0.4">
      <c r="A306" s="24"/>
      <c r="B306" s="24"/>
      <c r="C306" s="24"/>
      <c r="P306" s="13"/>
    </row>
    <row r="307" spans="1:16" s="12" customFormat="1" ht="15" customHeight="1" x14ac:dyDescent="0.4">
      <c r="A307" s="24"/>
      <c r="B307" s="24"/>
      <c r="C307" s="24"/>
      <c r="P307" s="13"/>
    </row>
    <row r="308" spans="1:16" s="12" customFormat="1" ht="15" customHeight="1" x14ac:dyDescent="0.4">
      <c r="A308" s="24"/>
      <c r="B308" s="24"/>
      <c r="C308" s="24"/>
      <c r="P308" s="13"/>
    </row>
    <row r="309" spans="1:16" s="12" customFormat="1" ht="15" customHeight="1" x14ac:dyDescent="0.4">
      <c r="A309" s="24"/>
      <c r="B309" s="24"/>
      <c r="C309" s="24"/>
      <c r="P309" s="13"/>
    </row>
    <row r="310" spans="1:16" s="12" customFormat="1" ht="15" customHeight="1" x14ac:dyDescent="0.4">
      <c r="A310" s="24"/>
      <c r="B310" s="24"/>
      <c r="C310" s="24"/>
      <c r="P310" s="13"/>
    </row>
    <row r="311" spans="1:16" s="12" customFormat="1" ht="15" customHeight="1" x14ac:dyDescent="0.4">
      <c r="A311" s="24"/>
      <c r="B311" s="24"/>
      <c r="C311" s="24"/>
      <c r="P311" s="13"/>
    </row>
    <row r="312" spans="1:16" s="12" customFormat="1" ht="15" customHeight="1" x14ac:dyDescent="0.4">
      <c r="A312" s="24"/>
      <c r="B312" s="24"/>
      <c r="C312" s="24"/>
      <c r="P312" s="13"/>
    </row>
    <row r="313" spans="1:16" s="12" customFormat="1" ht="15" customHeight="1" x14ac:dyDescent="0.4">
      <c r="A313" s="24"/>
      <c r="B313" s="24"/>
      <c r="C313" s="24"/>
      <c r="P313" s="13"/>
    </row>
    <row r="314" spans="1:16" s="12" customFormat="1" ht="15" customHeight="1" x14ac:dyDescent="0.4">
      <c r="A314" s="24"/>
      <c r="B314" s="24"/>
      <c r="C314" s="24"/>
      <c r="P314" s="13"/>
    </row>
    <row r="315" spans="1:16" s="12" customFormat="1" ht="15" customHeight="1" x14ac:dyDescent="0.4">
      <c r="A315" s="24"/>
      <c r="B315" s="24"/>
      <c r="C315" s="24"/>
      <c r="P315" s="13"/>
    </row>
    <row r="316" spans="1:16" s="12" customFormat="1" ht="15" customHeight="1" x14ac:dyDescent="0.4">
      <c r="A316" s="24"/>
      <c r="B316" s="24"/>
      <c r="C316" s="24"/>
      <c r="P316" s="13"/>
    </row>
    <row r="317" spans="1:16" s="12" customFormat="1" ht="15" customHeight="1" x14ac:dyDescent="0.4">
      <c r="A317" s="24"/>
      <c r="B317" s="24"/>
      <c r="C317" s="24"/>
      <c r="P317" s="13"/>
    </row>
    <row r="318" spans="1:16" s="12" customFormat="1" ht="15" customHeight="1" x14ac:dyDescent="0.4">
      <c r="A318" s="24"/>
      <c r="B318" s="24"/>
      <c r="C318" s="24"/>
      <c r="P318" s="13"/>
    </row>
    <row r="319" spans="1:16" s="12" customFormat="1" ht="15" customHeight="1" x14ac:dyDescent="0.4">
      <c r="A319" s="24"/>
      <c r="B319" s="24"/>
      <c r="C319" s="24"/>
      <c r="P319" s="13"/>
    </row>
    <row r="320" spans="1:16" s="12" customFormat="1" ht="15" customHeight="1" x14ac:dyDescent="0.4">
      <c r="A320" s="24"/>
      <c r="B320" s="24"/>
      <c r="C320" s="24"/>
      <c r="P320" s="13"/>
    </row>
    <row r="321" spans="1:16" s="12" customFormat="1" ht="15" customHeight="1" x14ac:dyDescent="0.4">
      <c r="A321" s="24"/>
      <c r="B321" s="24"/>
      <c r="C321" s="24"/>
      <c r="P321" s="13"/>
    </row>
    <row r="322" spans="1:16" s="12" customFormat="1" ht="15" customHeight="1" x14ac:dyDescent="0.4">
      <c r="A322" s="24"/>
      <c r="B322" s="24"/>
      <c r="C322" s="24"/>
      <c r="P322" s="13"/>
    </row>
    <row r="323" spans="1:16" s="12" customFormat="1" ht="15" customHeight="1" x14ac:dyDescent="0.4">
      <c r="A323" s="24"/>
      <c r="B323" s="24"/>
      <c r="C323" s="24"/>
      <c r="P323" s="13"/>
    </row>
    <row r="324" spans="1:16" s="12" customFormat="1" ht="15" customHeight="1" x14ac:dyDescent="0.4">
      <c r="A324" s="24"/>
      <c r="B324" s="24"/>
      <c r="C324" s="24"/>
      <c r="P324" s="13"/>
    </row>
    <row r="325" spans="1:16" s="12" customFormat="1" ht="15" customHeight="1" x14ac:dyDescent="0.4">
      <c r="A325" s="24"/>
      <c r="B325" s="24"/>
      <c r="C325" s="24"/>
      <c r="P325" s="13"/>
    </row>
    <row r="326" spans="1:16" s="12" customFormat="1" ht="15" customHeight="1" x14ac:dyDescent="0.4">
      <c r="A326" s="24"/>
      <c r="B326" s="24"/>
      <c r="C326" s="24"/>
      <c r="P326" s="13"/>
    </row>
    <row r="327" spans="1:16" s="12" customFormat="1" ht="15" customHeight="1" x14ac:dyDescent="0.4">
      <c r="A327" s="24"/>
      <c r="B327" s="24"/>
      <c r="C327" s="24"/>
      <c r="P327" s="13"/>
    </row>
    <row r="328" spans="1:16" s="12" customFormat="1" ht="15" customHeight="1" x14ac:dyDescent="0.4">
      <c r="A328" s="24"/>
      <c r="B328" s="24"/>
      <c r="C328" s="24"/>
      <c r="P328" s="13"/>
    </row>
    <row r="329" spans="1:16" s="12" customFormat="1" ht="15" customHeight="1" x14ac:dyDescent="0.4">
      <c r="A329" s="24"/>
      <c r="B329" s="24"/>
      <c r="C329" s="24"/>
      <c r="P329" s="13"/>
    </row>
    <row r="330" spans="1:16" s="12" customFormat="1" ht="15" customHeight="1" x14ac:dyDescent="0.4">
      <c r="A330" s="24"/>
      <c r="B330" s="24"/>
      <c r="C330" s="24"/>
      <c r="P330" s="13"/>
    </row>
    <row r="331" spans="1:16" s="12" customFormat="1" ht="15" customHeight="1" x14ac:dyDescent="0.4">
      <c r="A331" s="24"/>
      <c r="B331" s="24"/>
      <c r="C331" s="24"/>
      <c r="P331" s="13"/>
    </row>
    <row r="332" spans="1:16" s="12" customFormat="1" ht="15" customHeight="1" x14ac:dyDescent="0.4">
      <c r="A332" s="24"/>
      <c r="B332" s="24"/>
      <c r="C332" s="24"/>
      <c r="P332" s="13"/>
    </row>
    <row r="333" spans="1:16" s="12" customFormat="1" ht="15" customHeight="1" x14ac:dyDescent="0.4">
      <c r="A333" s="24"/>
      <c r="B333" s="24"/>
      <c r="C333" s="24"/>
      <c r="P333" s="13"/>
    </row>
    <row r="334" spans="1:16" s="12" customFormat="1" ht="15" customHeight="1" x14ac:dyDescent="0.4">
      <c r="A334" s="24"/>
      <c r="B334" s="24"/>
      <c r="C334" s="24"/>
      <c r="P334" s="13"/>
    </row>
    <row r="335" spans="1:16" s="12" customFormat="1" ht="15" customHeight="1" x14ac:dyDescent="0.4">
      <c r="A335" s="24"/>
      <c r="B335" s="24"/>
      <c r="C335" s="24"/>
      <c r="P335" s="13"/>
    </row>
    <row r="336" spans="1:16" s="12" customFormat="1" ht="15" customHeight="1" x14ac:dyDescent="0.4">
      <c r="A336" s="24"/>
      <c r="B336" s="24"/>
      <c r="C336" s="24"/>
      <c r="P336" s="13"/>
    </row>
    <row r="337" spans="1:16" s="12" customFormat="1" ht="15" customHeight="1" x14ac:dyDescent="0.4">
      <c r="A337" s="24"/>
      <c r="B337" s="24"/>
      <c r="C337" s="24"/>
      <c r="P337" s="13"/>
    </row>
    <row r="338" spans="1:16" s="12" customFormat="1" ht="15" customHeight="1" x14ac:dyDescent="0.4">
      <c r="A338" s="24"/>
      <c r="B338" s="24"/>
      <c r="C338" s="24"/>
      <c r="P338" s="13"/>
    </row>
    <row r="339" spans="1:16" s="12" customFormat="1" ht="15" customHeight="1" x14ac:dyDescent="0.4">
      <c r="A339" s="24"/>
      <c r="B339" s="24"/>
      <c r="C339" s="24"/>
      <c r="P339" s="13"/>
    </row>
    <row r="340" spans="1:16" s="12" customFormat="1" ht="15" customHeight="1" x14ac:dyDescent="0.4">
      <c r="A340" s="24"/>
      <c r="B340" s="24"/>
      <c r="C340" s="24"/>
      <c r="P340" s="13"/>
    </row>
    <row r="341" spans="1:16" s="12" customFormat="1" ht="15" customHeight="1" x14ac:dyDescent="0.4">
      <c r="A341" s="24"/>
      <c r="B341" s="24"/>
      <c r="C341" s="24"/>
      <c r="P341" s="13"/>
    </row>
    <row r="342" spans="1:16" s="12" customFormat="1" ht="15" customHeight="1" x14ac:dyDescent="0.4">
      <c r="A342" s="24"/>
      <c r="B342" s="24"/>
      <c r="C342" s="24"/>
      <c r="P342" s="13"/>
    </row>
    <row r="343" spans="1:16" s="12" customFormat="1" ht="15" customHeight="1" x14ac:dyDescent="0.4">
      <c r="A343" s="24"/>
      <c r="B343" s="24"/>
      <c r="C343" s="24"/>
      <c r="P343" s="13"/>
    </row>
    <row r="344" spans="1:16" s="12" customFormat="1" ht="15" customHeight="1" x14ac:dyDescent="0.4">
      <c r="A344" s="24"/>
      <c r="B344" s="24"/>
      <c r="C344" s="24"/>
      <c r="P344" s="13"/>
    </row>
    <row r="345" spans="1:16" s="12" customFormat="1" ht="15" customHeight="1" x14ac:dyDescent="0.4">
      <c r="A345" s="24"/>
      <c r="B345" s="24"/>
      <c r="C345" s="24"/>
      <c r="P345" s="13"/>
    </row>
    <row r="346" spans="1:16" s="12" customFormat="1" ht="15" customHeight="1" x14ac:dyDescent="0.4">
      <c r="A346" s="24"/>
      <c r="B346" s="24"/>
      <c r="C346" s="24"/>
      <c r="P346" s="13"/>
    </row>
    <row r="347" spans="1:16" s="12" customFormat="1" ht="15" customHeight="1" x14ac:dyDescent="0.4">
      <c r="A347" s="24"/>
      <c r="B347" s="24"/>
      <c r="C347" s="24"/>
      <c r="P347" s="13"/>
    </row>
    <row r="348" spans="1:16" s="12" customFormat="1" ht="15" customHeight="1" x14ac:dyDescent="0.4">
      <c r="A348" s="24"/>
      <c r="B348" s="24"/>
      <c r="C348" s="24"/>
      <c r="P348" s="13"/>
    </row>
    <row r="349" spans="1:16" s="12" customFormat="1" ht="15" customHeight="1" x14ac:dyDescent="0.4">
      <c r="A349" s="24"/>
      <c r="B349" s="24"/>
      <c r="C349" s="24"/>
      <c r="P349" s="13"/>
    </row>
    <row r="350" spans="1:16" s="12" customFormat="1" ht="15" customHeight="1" x14ac:dyDescent="0.4">
      <c r="A350" s="24"/>
      <c r="B350" s="24"/>
      <c r="C350" s="24"/>
      <c r="P350" s="13"/>
    </row>
    <row r="351" spans="1:16" s="12" customFormat="1" ht="15" customHeight="1" x14ac:dyDescent="0.4">
      <c r="A351" s="24"/>
      <c r="B351" s="24"/>
      <c r="C351" s="24"/>
      <c r="P351" s="13"/>
    </row>
    <row r="352" spans="1:16" s="12" customFormat="1" ht="15" customHeight="1" x14ac:dyDescent="0.4">
      <c r="A352" s="24"/>
      <c r="B352" s="24"/>
      <c r="C352" s="24"/>
      <c r="P352" s="13"/>
    </row>
    <row r="353" spans="1:16" s="12" customFormat="1" ht="15" customHeight="1" x14ac:dyDescent="0.4">
      <c r="A353" s="24"/>
      <c r="B353" s="24"/>
      <c r="C353" s="24"/>
      <c r="P353" s="13"/>
    </row>
    <row r="354" spans="1:16" s="12" customFormat="1" ht="15" customHeight="1" x14ac:dyDescent="0.4">
      <c r="A354" s="24"/>
      <c r="B354" s="24"/>
      <c r="C354" s="24"/>
      <c r="P354" s="13"/>
    </row>
    <row r="355" spans="1:16" s="12" customFormat="1" ht="15" customHeight="1" x14ac:dyDescent="0.4">
      <c r="A355" s="24"/>
      <c r="B355" s="24"/>
      <c r="C355" s="24"/>
      <c r="P355" s="13"/>
    </row>
    <row r="356" spans="1:16" s="12" customFormat="1" ht="15" customHeight="1" x14ac:dyDescent="0.4">
      <c r="A356" s="24"/>
      <c r="B356" s="24"/>
      <c r="C356" s="24"/>
      <c r="P356" s="13"/>
    </row>
    <row r="357" spans="1:16" s="12" customFormat="1" ht="15" customHeight="1" x14ac:dyDescent="0.4">
      <c r="A357" s="24"/>
      <c r="B357" s="24"/>
      <c r="C357" s="24"/>
      <c r="P357" s="13"/>
    </row>
    <row r="358" spans="1:16" s="12" customFormat="1" ht="15" customHeight="1" x14ac:dyDescent="0.4">
      <c r="A358" s="24"/>
      <c r="B358" s="24"/>
      <c r="C358" s="24"/>
      <c r="P358" s="13"/>
    </row>
    <row r="359" spans="1:16" s="12" customFormat="1" ht="15" customHeight="1" x14ac:dyDescent="0.4">
      <c r="A359" s="24"/>
      <c r="B359" s="24"/>
      <c r="C359" s="24"/>
      <c r="P359" s="13"/>
    </row>
    <row r="360" spans="1:16" s="12" customFormat="1" ht="15" customHeight="1" x14ac:dyDescent="0.4">
      <c r="A360" s="24"/>
      <c r="B360" s="24"/>
      <c r="C360" s="24"/>
      <c r="P360" s="13"/>
    </row>
    <row r="361" spans="1:16" s="12" customFormat="1" ht="15" customHeight="1" x14ac:dyDescent="0.4">
      <c r="A361" s="24"/>
      <c r="B361" s="24"/>
      <c r="C361" s="24"/>
      <c r="P361" s="13"/>
    </row>
    <row r="362" spans="1:16" s="12" customFormat="1" ht="15" customHeight="1" x14ac:dyDescent="0.4">
      <c r="A362" s="24"/>
      <c r="B362" s="24"/>
      <c r="C362" s="24"/>
      <c r="P362" s="13"/>
    </row>
    <row r="363" spans="1:16" s="12" customFormat="1" ht="15" customHeight="1" x14ac:dyDescent="0.4">
      <c r="A363" s="24"/>
      <c r="B363" s="24"/>
      <c r="C363" s="24"/>
      <c r="P363" s="13"/>
    </row>
    <row r="364" spans="1:16" s="12" customFormat="1" ht="15" customHeight="1" x14ac:dyDescent="0.4">
      <c r="A364" s="24"/>
      <c r="B364" s="24"/>
      <c r="C364" s="24"/>
      <c r="P364" s="13"/>
    </row>
    <row r="365" spans="1:16" s="12" customFormat="1" ht="15" customHeight="1" x14ac:dyDescent="0.4">
      <c r="A365" s="24"/>
      <c r="B365" s="24"/>
      <c r="C365" s="24"/>
      <c r="P365" s="13"/>
    </row>
    <row r="366" spans="1:16" s="12" customFormat="1" ht="15" customHeight="1" x14ac:dyDescent="0.4">
      <c r="A366" s="24"/>
      <c r="B366" s="24"/>
      <c r="C366" s="24"/>
      <c r="P366" s="13"/>
    </row>
    <row r="367" spans="1:16" s="12" customFormat="1" ht="15" customHeight="1" x14ac:dyDescent="0.4">
      <c r="A367" s="24"/>
      <c r="B367" s="24"/>
      <c r="C367" s="24"/>
      <c r="P367" s="13"/>
    </row>
    <row r="368" spans="1:16" s="12" customFormat="1" ht="15" customHeight="1" x14ac:dyDescent="0.4">
      <c r="A368" s="24"/>
      <c r="B368" s="24"/>
      <c r="C368" s="24"/>
      <c r="P368" s="13"/>
    </row>
    <row r="369" spans="1:16" s="12" customFormat="1" ht="15" customHeight="1" x14ac:dyDescent="0.4">
      <c r="A369" s="24"/>
      <c r="B369" s="24"/>
      <c r="C369" s="24"/>
      <c r="P369" s="13"/>
    </row>
    <row r="370" spans="1:16" s="12" customFormat="1" ht="15" customHeight="1" x14ac:dyDescent="0.4">
      <c r="A370" s="24"/>
      <c r="B370" s="24"/>
      <c r="C370" s="24"/>
      <c r="P370" s="13"/>
    </row>
    <row r="371" spans="1:16" s="12" customFormat="1" ht="15" customHeight="1" x14ac:dyDescent="0.4">
      <c r="A371" s="24"/>
      <c r="B371" s="24"/>
      <c r="C371" s="24"/>
      <c r="P371" s="13"/>
    </row>
    <row r="372" spans="1:16" s="12" customFormat="1" ht="15" customHeight="1" x14ac:dyDescent="0.4">
      <c r="A372" s="24"/>
      <c r="B372" s="24"/>
      <c r="C372" s="24"/>
      <c r="P372" s="13"/>
    </row>
    <row r="373" spans="1:16" s="12" customFormat="1" ht="15" customHeight="1" x14ac:dyDescent="0.4">
      <c r="A373" s="24"/>
      <c r="B373" s="24"/>
      <c r="C373" s="24"/>
      <c r="P373" s="13"/>
    </row>
    <row r="374" spans="1:16" s="12" customFormat="1" ht="15" customHeight="1" x14ac:dyDescent="0.4">
      <c r="A374" s="24"/>
      <c r="B374" s="24"/>
      <c r="C374" s="24"/>
      <c r="P374" s="13"/>
    </row>
    <row r="375" spans="1:16" s="12" customFormat="1" ht="15" customHeight="1" x14ac:dyDescent="0.4">
      <c r="A375" s="24"/>
      <c r="B375" s="24"/>
      <c r="C375" s="24"/>
      <c r="P375" s="13"/>
    </row>
    <row r="376" spans="1:16" s="12" customFormat="1" ht="15" customHeight="1" x14ac:dyDescent="0.4">
      <c r="A376" s="24"/>
      <c r="B376" s="24"/>
      <c r="C376" s="24"/>
      <c r="P376" s="13"/>
    </row>
    <row r="377" spans="1:16" s="12" customFormat="1" ht="15" customHeight="1" x14ac:dyDescent="0.4">
      <c r="A377" s="24"/>
      <c r="B377" s="24"/>
      <c r="C377" s="24"/>
      <c r="P377" s="13"/>
    </row>
    <row r="378" spans="1:16" s="12" customFormat="1" ht="15" customHeight="1" x14ac:dyDescent="0.4">
      <c r="A378" s="24"/>
      <c r="B378" s="24"/>
      <c r="C378" s="24"/>
      <c r="P378" s="13"/>
    </row>
    <row r="379" spans="1:16" s="12" customFormat="1" ht="15" customHeight="1" x14ac:dyDescent="0.4">
      <c r="A379" s="24"/>
      <c r="B379" s="24"/>
      <c r="C379" s="24"/>
      <c r="P379" s="13"/>
    </row>
    <row r="380" spans="1:16" s="12" customFormat="1" ht="15" customHeight="1" x14ac:dyDescent="0.4">
      <c r="A380" s="24"/>
      <c r="B380" s="24"/>
      <c r="C380" s="24"/>
      <c r="P380" s="13"/>
    </row>
    <row r="381" spans="1:16" s="12" customFormat="1" ht="15" customHeight="1" x14ac:dyDescent="0.4">
      <c r="A381" s="24"/>
      <c r="B381" s="24"/>
      <c r="C381" s="24"/>
      <c r="P381" s="13"/>
    </row>
    <row r="382" spans="1:16" s="12" customFormat="1" ht="15" customHeight="1" x14ac:dyDescent="0.4">
      <c r="A382" s="24"/>
      <c r="B382" s="24"/>
      <c r="C382" s="24"/>
      <c r="P382" s="13"/>
    </row>
    <row r="383" spans="1:16" s="12" customFormat="1" ht="15" customHeight="1" x14ac:dyDescent="0.4">
      <c r="A383" s="24"/>
      <c r="B383" s="24"/>
      <c r="C383" s="24"/>
      <c r="P383" s="13"/>
    </row>
    <row r="384" spans="1:16" s="12" customFormat="1" ht="15" customHeight="1" x14ac:dyDescent="0.4">
      <c r="A384" s="24"/>
      <c r="B384" s="24"/>
      <c r="C384" s="24"/>
      <c r="P384" s="13"/>
    </row>
    <row r="385" spans="1:16" s="12" customFormat="1" ht="15" customHeight="1" x14ac:dyDescent="0.4">
      <c r="A385" s="24"/>
      <c r="B385" s="24"/>
      <c r="C385" s="24"/>
      <c r="P385" s="13"/>
    </row>
    <row r="386" spans="1:16" s="12" customFormat="1" ht="15" customHeight="1" x14ac:dyDescent="0.4">
      <c r="A386" s="24"/>
      <c r="B386" s="24"/>
      <c r="C386" s="24"/>
      <c r="P386" s="13"/>
    </row>
    <row r="387" spans="1:16" s="12" customFormat="1" ht="15" customHeight="1" x14ac:dyDescent="0.4">
      <c r="A387" s="24"/>
      <c r="B387" s="24"/>
      <c r="C387" s="24"/>
      <c r="P387" s="13"/>
    </row>
    <row r="388" spans="1:16" s="12" customFormat="1" ht="15" customHeight="1" x14ac:dyDescent="0.4">
      <c r="A388" s="24"/>
      <c r="B388" s="24"/>
      <c r="C388" s="24"/>
      <c r="P388" s="13"/>
    </row>
    <row r="389" spans="1:16" s="12" customFormat="1" ht="15" customHeight="1" x14ac:dyDescent="0.4">
      <c r="A389" s="24"/>
      <c r="B389" s="24"/>
      <c r="C389" s="24"/>
      <c r="P389" s="13"/>
    </row>
    <row r="390" spans="1:16" s="12" customFormat="1" ht="15" customHeight="1" x14ac:dyDescent="0.4">
      <c r="A390" s="24"/>
      <c r="B390" s="24"/>
      <c r="C390" s="24"/>
      <c r="P390" s="13"/>
    </row>
    <row r="391" spans="1:16" s="12" customFormat="1" ht="15" customHeight="1" x14ac:dyDescent="0.4">
      <c r="A391" s="24"/>
      <c r="B391" s="24"/>
      <c r="C391" s="24"/>
      <c r="P391" s="13"/>
    </row>
    <row r="392" spans="1:16" s="12" customFormat="1" ht="15" customHeight="1" x14ac:dyDescent="0.4">
      <c r="A392" s="24"/>
      <c r="B392" s="24"/>
      <c r="C392" s="24"/>
      <c r="P392" s="13"/>
    </row>
    <row r="393" spans="1:16" s="12" customFormat="1" ht="15" customHeight="1" x14ac:dyDescent="0.4">
      <c r="A393" s="24"/>
      <c r="B393" s="24"/>
      <c r="C393" s="24"/>
      <c r="P393" s="13"/>
    </row>
    <row r="394" spans="1:16" s="12" customFormat="1" ht="15" customHeight="1" x14ac:dyDescent="0.4">
      <c r="A394" s="24"/>
      <c r="B394" s="24"/>
      <c r="C394" s="24"/>
      <c r="P394" s="13"/>
    </row>
    <row r="395" spans="1:16" s="12" customFormat="1" ht="15" customHeight="1" x14ac:dyDescent="0.4">
      <c r="A395" s="24"/>
      <c r="B395" s="24"/>
      <c r="C395" s="24"/>
      <c r="P395" s="13"/>
    </row>
    <row r="396" spans="1:16" s="12" customFormat="1" ht="15" customHeight="1" x14ac:dyDescent="0.4">
      <c r="A396" s="24"/>
      <c r="B396" s="24"/>
      <c r="C396" s="24"/>
      <c r="P396" s="13"/>
    </row>
    <row r="397" spans="1:16" s="12" customFormat="1" ht="15" customHeight="1" x14ac:dyDescent="0.4">
      <c r="A397" s="24"/>
      <c r="B397" s="24"/>
      <c r="C397" s="24"/>
      <c r="P397" s="13"/>
    </row>
    <row r="398" spans="1:16" s="12" customFormat="1" ht="15" customHeight="1" x14ac:dyDescent="0.4">
      <c r="A398" s="24"/>
      <c r="B398" s="24"/>
      <c r="C398" s="24"/>
      <c r="P398" s="13"/>
    </row>
    <row r="399" spans="1:16" s="12" customFormat="1" ht="15" customHeight="1" x14ac:dyDescent="0.4">
      <c r="A399" s="24"/>
      <c r="B399" s="24"/>
      <c r="C399" s="24"/>
      <c r="P399" s="13"/>
    </row>
    <row r="400" spans="1:16" s="12" customFormat="1" ht="15" customHeight="1" x14ac:dyDescent="0.4">
      <c r="A400" s="24"/>
      <c r="B400" s="24"/>
      <c r="C400" s="24"/>
      <c r="P400" s="13"/>
    </row>
    <row r="401" spans="1:16" s="12" customFormat="1" ht="15" customHeight="1" x14ac:dyDescent="0.4">
      <c r="A401" s="24"/>
      <c r="B401" s="24"/>
      <c r="C401" s="24"/>
      <c r="P401" s="13"/>
    </row>
    <row r="402" spans="1:16" s="12" customFormat="1" ht="15" customHeight="1" x14ac:dyDescent="0.4">
      <c r="A402" s="24"/>
      <c r="B402" s="24"/>
      <c r="C402" s="24"/>
      <c r="P402" s="13"/>
    </row>
    <row r="403" spans="1:16" s="12" customFormat="1" ht="15" customHeight="1" x14ac:dyDescent="0.4">
      <c r="A403" s="24"/>
      <c r="B403" s="24"/>
      <c r="C403" s="24"/>
      <c r="P403" s="13"/>
    </row>
    <row r="404" spans="1:16" s="12" customFormat="1" ht="15" customHeight="1" x14ac:dyDescent="0.4">
      <c r="A404" s="24"/>
      <c r="B404" s="24"/>
      <c r="C404" s="24"/>
      <c r="P404" s="13"/>
    </row>
    <row r="405" spans="1:16" s="12" customFormat="1" ht="15" customHeight="1" x14ac:dyDescent="0.4">
      <c r="A405" s="24"/>
      <c r="B405" s="24"/>
      <c r="C405" s="24"/>
      <c r="P405" s="13"/>
    </row>
    <row r="406" spans="1:16" s="12" customFormat="1" ht="15" customHeight="1" x14ac:dyDescent="0.4">
      <c r="A406" s="24"/>
      <c r="B406" s="24"/>
      <c r="C406" s="24"/>
      <c r="P406" s="13"/>
    </row>
    <row r="407" spans="1:16" s="12" customFormat="1" ht="15" customHeight="1" x14ac:dyDescent="0.4">
      <c r="A407" s="24"/>
      <c r="B407" s="24"/>
      <c r="C407" s="24"/>
      <c r="P407" s="13"/>
    </row>
    <row r="408" spans="1:16" s="12" customFormat="1" ht="15" customHeight="1" x14ac:dyDescent="0.4">
      <c r="A408" s="24"/>
      <c r="B408" s="24"/>
      <c r="C408" s="24"/>
      <c r="P408" s="13"/>
    </row>
    <row r="409" spans="1:16" s="12" customFormat="1" ht="15" customHeight="1" x14ac:dyDescent="0.4">
      <c r="A409" s="24"/>
      <c r="B409" s="24"/>
      <c r="C409" s="24"/>
      <c r="P409" s="13"/>
    </row>
    <row r="410" spans="1:16" s="12" customFormat="1" ht="15" customHeight="1" x14ac:dyDescent="0.4">
      <c r="A410" s="24"/>
      <c r="B410" s="24"/>
      <c r="C410" s="24"/>
      <c r="P410" s="13"/>
    </row>
    <row r="411" spans="1:16" s="12" customFormat="1" ht="15" customHeight="1" x14ac:dyDescent="0.4">
      <c r="A411" s="24"/>
      <c r="B411" s="24"/>
      <c r="C411" s="24"/>
      <c r="P411" s="13"/>
    </row>
    <row r="412" spans="1:16" s="12" customFormat="1" ht="15" customHeight="1" x14ac:dyDescent="0.4">
      <c r="A412" s="24"/>
      <c r="B412" s="24"/>
      <c r="C412" s="24"/>
      <c r="P412" s="13"/>
    </row>
    <row r="413" spans="1:16" s="12" customFormat="1" ht="15" customHeight="1" x14ac:dyDescent="0.4">
      <c r="A413" s="24"/>
      <c r="B413" s="24"/>
      <c r="C413" s="24"/>
      <c r="P413" s="13"/>
    </row>
    <row r="414" spans="1:16" s="12" customFormat="1" ht="15" customHeight="1" x14ac:dyDescent="0.4">
      <c r="A414" s="24"/>
      <c r="B414" s="24"/>
      <c r="C414" s="24"/>
      <c r="P414" s="13"/>
    </row>
    <row r="415" spans="1:16" s="12" customFormat="1" ht="15" customHeight="1" x14ac:dyDescent="0.4">
      <c r="A415" s="24"/>
      <c r="B415" s="24"/>
      <c r="C415" s="24"/>
      <c r="P415" s="13"/>
    </row>
    <row r="416" spans="1:16" s="12" customFormat="1" ht="15" customHeight="1" x14ac:dyDescent="0.4">
      <c r="A416" s="24"/>
      <c r="B416" s="24"/>
      <c r="C416" s="24"/>
      <c r="P416" s="13"/>
    </row>
    <row r="417" spans="1:16" s="12" customFormat="1" ht="15" customHeight="1" x14ac:dyDescent="0.4">
      <c r="A417" s="24"/>
      <c r="B417" s="24"/>
      <c r="C417" s="24"/>
      <c r="P417" s="13"/>
    </row>
    <row r="418" spans="1:16" s="12" customFormat="1" ht="15" customHeight="1" x14ac:dyDescent="0.4">
      <c r="A418" s="24"/>
      <c r="B418" s="24"/>
      <c r="C418" s="24"/>
      <c r="P418" s="13"/>
    </row>
    <row r="419" spans="1:16" s="12" customFormat="1" ht="15" customHeight="1" x14ac:dyDescent="0.4">
      <c r="A419" s="24"/>
      <c r="B419" s="24"/>
      <c r="C419" s="24"/>
      <c r="P419" s="13"/>
    </row>
    <row r="420" spans="1:16" s="12" customFormat="1" ht="15" customHeight="1" x14ac:dyDescent="0.4">
      <c r="A420" s="24"/>
      <c r="B420" s="24"/>
      <c r="C420" s="24"/>
      <c r="P420" s="13"/>
    </row>
    <row r="421" spans="1:16" s="12" customFormat="1" ht="15" customHeight="1" x14ac:dyDescent="0.4">
      <c r="A421" s="24"/>
      <c r="B421" s="24"/>
      <c r="C421" s="24"/>
      <c r="P421" s="13"/>
    </row>
    <row r="422" spans="1:16" s="12" customFormat="1" ht="15" customHeight="1" x14ac:dyDescent="0.4">
      <c r="A422" s="24"/>
      <c r="B422" s="24"/>
      <c r="C422" s="24"/>
      <c r="P422" s="13"/>
    </row>
    <row r="423" spans="1:16" s="12" customFormat="1" ht="15" customHeight="1" x14ac:dyDescent="0.4">
      <c r="A423" s="24"/>
      <c r="B423" s="24"/>
      <c r="C423" s="24"/>
      <c r="P423" s="13"/>
    </row>
    <row r="424" spans="1:16" s="12" customFormat="1" ht="15" customHeight="1" x14ac:dyDescent="0.4">
      <c r="A424" s="24"/>
      <c r="B424" s="24"/>
      <c r="C424" s="24"/>
      <c r="P424" s="13"/>
    </row>
    <row r="425" spans="1:16" s="12" customFormat="1" ht="15" customHeight="1" x14ac:dyDescent="0.4">
      <c r="A425" s="24"/>
      <c r="B425" s="24"/>
      <c r="C425" s="24"/>
      <c r="P425" s="13"/>
    </row>
    <row r="426" spans="1:16" s="12" customFormat="1" ht="15" customHeight="1" x14ac:dyDescent="0.4">
      <c r="A426" s="24"/>
      <c r="B426" s="24"/>
      <c r="C426" s="24"/>
      <c r="P426" s="13"/>
    </row>
    <row r="427" spans="1:16" s="12" customFormat="1" ht="15" customHeight="1" x14ac:dyDescent="0.4">
      <c r="A427" s="24"/>
      <c r="B427" s="24"/>
      <c r="C427" s="24"/>
      <c r="P427" s="13"/>
    </row>
    <row r="428" spans="1:16" s="12" customFormat="1" ht="15" customHeight="1" x14ac:dyDescent="0.4">
      <c r="A428" s="24"/>
      <c r="B428" s="24"/>
      <c r="C428" s="24"/>
      <c r="P428" s="13"/>
    </row>
    <row r="429" spans="1:16" s="12" customFormat="1" ht="15" customHeight="1" x14ac:dyDescent="0.4">
      <c r="A429" s="24"/>
      <c r="B429" s="24"/>
      <c r="C429" s="24"/>
      <c r="P429" s="13"/>
    </row>
    <row r="430" spans="1:16" s="12" customFormat="1" ht="15" customHeight="1" x14ac:dyDescent="0.4">
      <c r="A430" s="24"/>
      <c r="B430" s="24"/>
      <c r="C430" s="24"/>
      <c r="P430" s="13"/>
    </row>
    <row r="431" spans="1:16" s="12" customFormat="1" ht="15" customHeight="1" x14ac:dyDescent="0.4">
      <c r="A431" s="24"/>
      <c r="B431" s="24"/>
      <c r="C431" s="24"/>
      <c r="P431" s="13"/>
    </row>
    <row r="432" spans="1:16" s="12" customFormat="1" ht="15" customHeight="1" x14ac:dyDescent="0.4">
      <c r="A432" s="24"/>
      <c r="B432" s="24"/>
      <c r="C432" s="24"/>
      <c r="P432" s="13"/>
    </row>
    <row r="433" spans="1:16" s="12" customFormat="1" ht="15" customHeight="1" x14ac:dyDescent="0.4">
      <c r="A433" s="24"/>
      <c r="B433" s="24"/>
      <c r="C433" s="24"/>
      <c r="P433" s="13"/>
    </row>
    <row r="434" spans="1:16" s="12" customFormat="1" ht="15" customHeight="1" x14ac:dyDescent="0.4">
      <c r="A434" s="24"/>
      <c r="B434" s="24"/>
      <c r="C434" s="24"/>
      <c r="P434" s="13"/>
    </row>
    <row r="435" spans="1:16" s="12" customFormat="1" ht="15" customHeight="1" x14ac:dyDescent="0.4">
      <c r="A435" s="24"/>
      <c r="B435" s="24"/>
      <c r="C435" s="24"/>
      <c r="P435" s="13"/>
    </row>
    <row r="436" spans="1:16" s="12" customFormat="1" ht="15" customHeight="1" x14ac:dyDescent="0.4">
      <c r="A436" s="24"/>
      <c r="B436" s="24"/>
      <c r="C436" s="24"/>
      <c r="P436" s="13"/>
    </row>
    <row r="437" spans="1:16" s="12" customFormat="1" ht="15" customHeight="1" x14ac:dyDescent="0.4">
      <c r="A437" s="24"/>
      <c r="B437" s="24"/>
      <c r="C437" s="24"/>
      <c r="P437" s="13"/>
    </row>
    <row r="438" spans="1:16" s="12" customFormat="1" ht="15" customHeight="1" x14ac:dyDescent="0.4">
      <c r="A438" s="24"/>
      <c r="B438" s="24"/>
      <c r="C438" s="24"/>
      <c r="P438" s="13"/>
    </row>
    <row r="439" spans="1:16" s="12" customFormat="1" ht="15" customHeight="1" x14ac:dyDescent="0.4">
      <c r="A439" s="24"/>
      <c r="B439" s="24"/>
      <c r="C439" s="24"/>
      <c r="P439" s="13"/>
    </row>
    <row r="440" spans="1:16" s="12" customFormat="1" ht="15" customHeight="1" x14ac:dyDescent="0.4">
      <c r="A440" s="24"/>
      <c r="B440" s="24"/>
      <c r="C440" s="24"/>
      <c r="P440" s="13"/>
    </row>
    <row r="441" spans="1:16" s="12" customFormat="1" ht="15" customHeight="1" x14ac:dyDescent="0.4">
      <c r="A441" s="24"/>
      <c r="B441" s="24"/>
      <c r="C441" s="24"/>
      <c r="P441" s="13"/>
    </row>
    <row r="442" spans="1:16" s="12" customFormat="1" ht="15" customHeight="1" x14ac:dyDescent="0.4">
      <c r="A442" s="24"/>
      <c r="B442" s="24"/>
      <c r="C442" s="24"/>
      <c r="P442" s="13"/>
    </row>
    <row r="443" spans="1:16" s="12" customFormat="1" ht="15" customHeight="1" x14ac:dyDescent="0.4">
      <c r="A443" s="24"/>
      <c r="B443" s="24"/>
      <c r="C443" s="24"/>
      <c r="P443" s="13"/>
    </row>
    <row r="444" spans="1:16" s="12" customFormat="1" ht="15" customHeight="1" x14ac:dyDescent="0.4">
      <c r="A444" s="24"/>
      <c r="B444" s="24"/>
      <c r="C444" s="24"/>
      <c r="P444" s="13"/>
    </row>
    <row r="445" spans="1:16" s="12" customFormat="1" ht="15" customHeight="1" x14ac:dyDescent="0.4">
      <c r="A445" s="24"/>
      <c r="B445" s="24"/>
      <c r="C445" s="24"/>
      <c r="P445" s="13"/>
    </row>
    <row r="446" spans="1:16" s="12" customFormat="1" ht="15" customHeight="1" x14ac:dyDescent="0.4">
      <c r="A446" s="24"/>
      <c r="B446" s="24"/>
      <c r="C446" s="24"/>
      <c r="P446" s="13"/>
    </row>
    <row r="447" spans="1:16" s="12" customFormat="1" ht="15" customHeight="1" x14ac:dyDescent="0.4">
      <c r="A447" s="24"/>
      <c r="B447" s="24"/>
      <c r="C447" s="24"/>
      <c r="P447" s="13"/>
    </row>
    <row r="448" spans="1:16" s="12" customFormat="1" ht="15" customHeight="1" x14ac:dyDescent="0.4">
      <c r="A448" s="24"/>
      <c r="B448" s="24"/>
      <c r="C448" s="24"/>
      <c r="P448" s="13"/>
    </row>
    <row r="449" spans="1:16" s="12" customFormat="1" ht="15" customHeight="1" x14ac:dyDescent="0.4">
      <c r="A449" s="24"/>
      <c r="B449" s="24"/>
      <c r="C449" s="24"/>
      <c r="P449" s="13"/>
    </row>
    <row r="450" spans="1:16" s="12" customFormat="1" ht="15" customHeight="1" x14ac:dyDescent="0.4">
      <c r="A450" s="24"/>
      <c r="B450" s="24"/>
      <c r="C450" s="24"/>
      <c r="P450" s="13"/>
    </row>
    <row r="451" spans="1:16" s="12" customFormat="1" ht="15" customHeight="1" x14ac:dyDescent="0.4">
      <c r="A451" s="24"/>
      <c r="B451" s="24"/>
      <c r="C451" s="24"/>
      <c r="P451" s="13"/>
    </row>
    <row r="452" spans="1:16" s="12" customFormat="1" ht="15" customHeight="1" x14ac:dyDescent="0.4">
      <c r="A452" s="24"/>
      <c r="B452" s="24"/>
      <c r="C452" s="24"/>
      <c r="P452" s="13"/>
    </row>
    <row r="453" spans="1:16" s="12" customFormat="1" ht="15" customHeight="1" x14ac:dyDescent="0.4">
      <c r="A453" s="24"/>
      <c r="B453" s="24"/>
      <c r="C453" s="24"/>
      <c r="P453" s="13"/>
    </row>
    <row r="454" spans="1:16" s="12" customFormat="1" ht="15" customHeight="1" x14ac:dyDescent="0.4">
      <c r="A454" s="24"/>
      <c r="B454" s="24"/>
      <c r="C454" s="24"/>
      <c r="P454" s="13"/>
    </row>
    <row r="455" spans="1:16" s="12" customFormat="1" ht="15" customHeight="1" x14ac:dyDescent="0.4">
      <c r="A455" s="24"/>
      <c r="B455" s="24"/>
      <c r="C455" s="24"/>
      <c r="P455" s="13"/>
    </row>
    <row r="456" spans="1:16" s="12" customFormat="1" ht="15" customHeight="1" x14ac:dyDescent="0.4">
      <c r="A456" s="24"/>
      <c r="B456" s="24"/>
      <c r="C456" s="24"/>
      <c r="P456" s="13"/>
    </row>
    <row r="457" spans="1:16" s="12" customFormat="1" ht="15" customHeight="1" x14ac:dyDescent="0.4">
      <c r="A457" s="24"/>
      <c r="B457" s="24"/>
      <c r="C457" s="24"/>
      <c r="P457" s="13"/>
    </row>
    <row r="458" spans="1:16" s="12" customFormat="1" ht="15" customHeight="1" x14ac:dyDescent="0.4">
      <c r="A458" s="24"/>
      <c r="B458" s="24"/>
      <c r="C458" s="24"/>
      <c r="P458" s="13"/>
    </row>
    <row r="459" spans="1:16" s="12" customFormat="1" ht="15" customHeight="1" x14ac:dyDescent="0.4">
      <c r="A459" s="24"/>
      <c r="B459" s="24"/>
      <c r="C459" s="24"/>
      <c r="P459" s="13"/>
    </row>
    <row r="460" spans="1:16" s="12" customFormat="1" ht="15" customHeight="1" x14ac:dyDescent="0.4">
      <c r="A460" s="24"/>
      <c r="B460" s="24"/>
      <c r="C460" s="24"/>
      <c r="P460" s="13"/>
    </row>
    <row r="461" spans="1:16" s="12" customFormat="1" ht="15" customHeight="1" x14ac:dyDescent="0.4">
      <c r="A461" s="24"/>
      <c r="B461" s="24"/>
      <c r="C461" s="24"/>
      <c r="P461" s="13"/>
    </row>
    <row r="462" spans="1:16" s="12" customFormat="1" ht="15" customHeight="1" x14ac:dyDescent="0.4">
      <c r="A462" s="24"/>
      <c r="B462" s="24"/>
      <c r="C462" s="24"/>
      <c r="P462" s="13"/>
    </row>
    <row r="463" spans="1:16" s="12" customFormat="1" ht="15" customHeight="1" x14ac:dyDescent="0.4">
      <c r="A463" s="24"/>
      <c r="B463" s="24"/>
      <c r="C463" s="24"/>
      <c r="P463" s="13"/>
    </row>
    <row r="464" spans="1:16" s="12" customFormat="1" ht="15" customHeight="1" x14ac:dyDescent="0.4">
      <c r="A464" s="24"/>
      <c r="B464" s="24"/>
      <c r="C464" s="24"/>
      <c r="P464" s="13"/>
    </row>
    <row r="465" spans="1:16" s="12" customFormat="1" ht="15" customHeight="1" x14ac:dyDescent="0.4">
      <c r="A465" s="24"/>
      <c r="B465" s="24"/>
      <c r="C465" s="24"/>
      <c r="P465" s="13"/>
    </row>
    <row r="466" spans="1:16" s="12" customFormat="1" ht="15" customHeight="1" x14ac:dyDescent="0.4">
      <c r="A466" s="24"/>
      <c r="B466" s="24"/>
      <c r="C466" s="24"/>
      <c r="P466" s="13"/>
    </row>
    <row r="467" spans="1:16" s="12" customFormat="1" ht="15" customHeight="1" x14ac:dyDescent="0.4">
      <c r="A467" s="24"/>
      <c r="B467" s="24"/>
      <c r="C467" s="24"/>
      <c r="P467" s="13"/>
    </row>
    <row r="468" spans="1:16" s="12" customFormat="1" ht="15" customHeight="1" x14ac:dyDescent="0.4">
      <c r="A468" s="24"/>
      <c r="B468" s="24"/>
      <c r="C468" s="24"/>
      <c r="P468" s="13"/>
    </row>
    <row r="469" spans="1:16" s="12" customFormat="1" ht="15" customHeight="1" x14ac:dyDescent="0.4">
      <c r="A469" s="24"/>
      <c r="B469" s="24"/>
      <c r="C469" s="24"/>
      <c r="P469" s="13"/>
    </row>
    <row r="470" spans="1:16" s="12" customFormat="1" ht="15" customHeight="1" x14ac:dyDescent="0.4">
      <c r="A470" s="24"/>
      <c r="B470" s="24"/>
      <c r="C470" s="24"/>
      <c r="P470" s="13"/>
    </row>
    <row r="471" spans="1:16" s="12" customFormat="1" ht="15" customHeight="1" x14ac:dyDescent="0.4">
      <c r="A471" s="24"/>
      <c r="B471" s="24"/>
      <c r="C471" s="24"/>
      <c r="P471" s="13"/>
    </row>
    <row r="472" spans="1:16" s="12" customFormat="1" ht="15" customHeight="1" x14ac:dyDescent="0.4">
      <c r="A472" s="24"/>
      <c r="B472" s="24"/>
      <c r="C472" s="24"/>
      <c r="P472" s="13"/>
    </row>
    <row r="473" spans="1:16" s="12" customFormat="1" ht="15" customHeight="1" x14ac:dyDescent="0.4">
      <c r="A473" s="24"/>
      <c r="B473" s="24"/>
      <c r="C473" s="24"/>
      <c r="P473" s="13"/>
    </row>
    <row r="474" spans="1:16" s="12" customFormat="1" ht="15" customHeight="1" x14ac:dyDescent="0.4">
      <c r="A474" s="24"/>
      <c r="B474" s="24"/>
      <c r="C474" s="24"/>
      <c r="P474" s="13"/>
    </row>
    <row r="475" spans="1:16" s="12" customFormat="1" ht="15" customHeight="1" x14ac:dyDescent="0.4">
      <c r="A475" s="24"/>
      <c r="B475" s="24"/>
      <c r="C475" s="24"/>
      <c r="P475" s="13"/>
    </row>
    <row r="476" spans="1:16" s="12" customFormat="1" ht="15" customHeight="1" x14ac:dyDescent="0.4">
      <c r="A476" s="24"/>
      <c r="B476" s="24"/>
      <c r="C476" s="24"/>
      <c r="P476" s="13"/>
    </row>
    <row r="477" spans="1:16" s="12" customFormat="1" ht="15" customHeight="1" x14ac:dyDescent="0.4">
      <c r="A477" s="24"/>
      <c r="B477" s="24"/>
      <c r="C477" s="24"/>
      <c r="P477" s="13"/>
    </row>
    <row r="478" spans="1:16" s="12" customFormat="1" ht="15" customHeight="1" x14ac:dyDescent="0.4">
      <c r="A478" s="24"/>
      <c r="B478" s="24"/>
      <c r="C478" s="24"/>
      <c r="P478" s="13"/>
    </row>
    <row r="479" spans="1:16" s="12" customFormat="1" ht="15" customHeight="1" x14ac:dyDescent="0.4">
      <c r="A479" s="24"/>
      <c r="B479" s="24"/>
      <c r="C479" s="24"/>
      <c r="P479" s="13"/>
    </row>
    <row r="480" spans="1:16" s="12" customFormat="1" ht="15" customHeight="1" x14ac:dyDescent="0.4">
      <c r="A480" s="24"/>
      <c r="B480" s="24"/>
      <c r="C480" s="24"/>
      <c r="P480" s="13"/>
    </row>
    <row r="481" spans="1:16" s="12" customFormat="1" ht="15" customHeight="1" x14ac:dyDescent="0.4">
      <c r="A481" s="24"/>
      <c r="B481" s="24"/>
      <c r="C481" s="24"/>
      <c r="P481" s="13"/>
    </row>
    <row r="482" spans="1:16" s="12" customFormat="1" ht="15" customHeight="1" x14ac:dyDescent="0.4">
      <c r="A482" s="24"/>
      <c r="B482" s="24"/>
      <c r="C482" s="24"/>
      <c r="P482" s="13"/>
    </row>
    <row r="483" spans="1:16" s="12" customFormat="1" ht="15" customHeight="1" x14ac:dyDescent="0.4">
      <c r="A483" s="24"/>
      <c r="B483" s="24"/>
      <c r="C483" s="24"/>
      <c r="P483" s="13"/>
    </row>
    <row r="484" spans="1:16" s="12" customFormat="1" ht="15" customHeight="1" x14ac:dyDescent="0.4">
      <c r="A484" s="24"/>
      <c r="B484" s="24"/>
      <c r="C484" s="24"/>
      <c r="P484" s="13"/>
    </row>
    <row r="485" spans="1:16" s="12" customFormat="1" ht="15" customHeight="1" x14ac:dyDescent="0.4">
      <c r="A485" s="24"/>
      <c r="B485" s="24"/>
      <c r="C485" s="24"/>
      <c r="P485" s="13"/>
    </row>
    <row r="486" spans="1:16" s="12" customFormat="1" ht="15" customHeight="1" x14ac:dyDescent="0.4">
      <c r="A486" s="24"/>
      <c r="B486" s="24"/>
      <c r="C486" s="24"/>
      <c r="P486" s="13"/>
    </row>
    <row r="487" spans="1:16" s="12" customFormat="1" ht="15" customHeight="1" x14ac:dyDescent="0.4">
      <c r="A487" s="24"/>
      <c r="B487" s="24"/>
      <c r="C487" s="24"/>
      <c r="P487" s="13"/>
    </row>
    <row r="488" spans="1:16" s="12" customFormat="1" ht="15" customHeight="1" x14ac:dyDescent="0.4">
      <c r="A488" s="24"/>
      <c r="B488" s="24"/>
      <c r="C488" s="24"/>
      <c r="P488" s="13"/>
    </row>
    <row r="489" spans="1:16" s="12" customFormat="1" ht="15" customHeight="1" x14ac:dyDescent="0.4">
      <c r="A489" s="24"/>
      <c r="B489" s="24"/>
      <c r="C489" s="24"/>
      <c r="P489" s="13"/>
    </row>
    <row r="490" spans="1:16" s="12" customFormat="1" ht="15" customHeight="1" x14ac:dyDescent="0.4">
      <c r="A490" s="24"/>
      <c r="B490" s="24"/>
      <c r="C490" s="24"/>
      <c r="P490" s="13"/>
    </row>
    <row r="491" spans="1:16" s="12" customFormat="1" ht="15" customHeight="1" x14ac:dyDescent="0.4">
      <c r="A491" s="24"/>
      <c r="B491" s="24"/>
      <c r="C491" s="24"/>
      <c r="P491" s="13"/>
    </row>
    <row r="492" spans="1:16" s="12" customFormat="1" ht="15" customHeight="1" x14ac:dyDescent="0.4">
      <c r="A492" s="24"/>
      <c r="B492" s="24"/>
      <c r="C492" s="24"/>
      <c r="P492" s="13"/>
    </row>
    <row r="493" spans="1:16" s="12" customFormat="1" ht="15" customHeight="1" x14ac:dyDescent="0.4">
      <c r="A493" s="24"/>
      <c r="B493" s="24"/>
      <c r="C493" s="24"/>
      <c r="P493" s="13"/>
    </row>
    <row r="494" spans="1:16" s="12" customFormat="1" ht="15" customHeight="1" x14ac:dyDescent="0.4">
      <c r="A494" s="24"/>
      <c r="B494" s="24"/>
      <c r="C494" s="24"/>
      <c r="P494" s="13"/>
    </row>
    <row r="495" spans="1:16" s="12" customFormat="1" ht="15" customHeight="1" x14ac:dyDescent="0.4">
      <c r="A495" s="24"/>
      <c r="B495" s="24"/>
      <c r="C495" s="24"/>
      <c r="P495" s="13"/>
    </row>
    <row r="496" spans="1:16" s="12" customFormat="1" ht="15" customHeight="1" x14ac:dyDescent="0.4">
      <c r="A496" s="24"/>
      <c r="B496" s="24"/>
      <c r="C496" s="24"/>
      <c r="P496" s="13"/>
    </row>
    <row r="497" spans="1:16" s="12" customFormat="1" ht="15" customHeight="1" x14ac:dyDescent="0.4">
      <c r="A497" s="24"/>
      <c r="B497" s="24"/>
      <c r="C497" s="24"/>
      <c r="P497" s="13"/>
    </row>
    <row r="498" spans="1:16" s="12" customFormat="1" ht="15" customHeight="1" x14ac:dyDescent="0.4">
      <c r="A498" s="24"/>
      <c r="B498" s="24"/>
      <c r="C498" s="24"/>
      <c r="P498" s="13"/>
    </row>
    <row r="499" spans="1:16" s="12" customFormat="1" ht="15" customHeight="1" x14ac:dyDescent="0.4">
      <c r="A499" s="24"/>
      <c r="B499" s="24"/>
      <c r="C499" s="24"/>
      <c r="P499" s="13"/>
    </row>
    <row r="500" spans="1:16" s="12" customFormat="1" ht="15" customHeight="1" x14ac:dyDescent="0.4">
      <c r="A500" s="24"/>
      <c r="B500" s="24"/>
      <c r="C500" s="24"/>
      <c r="P500" s="13"/>
    </row>
    <row r="501" spans="1:16" s="12" customFormat="1" ht="15" customHeight="1" x14ac:dyDescent="0.4">
      <c r="A501" s="24"/>
      <c r="B501" s="24"/>
      <c r="C501" s="24"/>
      <c r="P501" s="13"/>
    </row>
    <row r="502" spans="1:16" s="12" customFormat="1" ht="15" customHeight="1" x14ac:dyDescent="0.4">
      <c r="A502" s="24"/>
      <c r="B502" s="24"/>
      <c r="C502" s="24"/>
      <c r="P502" s="13"/>
    </row>
    <row r="503" spans="1:16" s="12" customFormat="1" ht="15" customHeight="1" x14ac:dyDescent="0.4">
      <c r="A503" s="24"/>
      <c r="B503" s="24"/>
      <c r="C503" s="24"/>
      <c r="P503" s="13"/>
    </row>
    <row r="504" spans="1:16" s="12" customFormat="1" ht="15" customHeight="1" x14ac:dyDescent="0.4">
      <c r="A504" s="24"/>
      <c r="B504" s="24"/>
      <c r="C504" s="24"/>
      <c r="P504" s="13"/>
    </row>
    <row r="505" spans="1:16" s="12" customFormat="1" ht="15" customHeight="1" x14ac:dyDescent="0.4">
      <c r="A505" s="24"/>
      <c r="B505" s="24"/>
      <c r="C505" s="24"/>
      <c r="P505" s="13"/>
    </row>
    <row r="506" spans="1:16" s="12" customFormat="1" ht="15" customHeight="1" x14ac:dyDescent="0.4">
      <c r="A506" s="24"/>
      <c r="B506" s="24"/>
      <c r="C506" s="24"/>
      <c r="P506" s="13"/>
    </row>
    <row r="507" spans="1:16" s="12" customFormat="1" ht="15" customHeight="1" x14ac:dyDescent="0.4">
      <c r="A507" s="24"/>
      <c r="B507" s="24"/>
      <c r="C507" s="24"/>
      <c r="P507" s="13"/>
    </row>
    <row r="508" spans="1:16" s="12" customFormat="1" ht="15" customHeight="1" x14ac:dyDescent="0.4">
      <c r="A508" s="24"/>
      <c r="B508" s="24"/>
      <c r="C508" s="24"/>
      <c r="P508" s="13"/>
    </row>
    <row r="509" spans="1:16" s="12" customFormat="1" ht="15" customHeight="1" x14ac:dyDescent="0.4">
      <c r="A509" s="24"/>
      <c r="B509" s="24"/>
      <c r="C509" s="24"/>
      <c r="P509" s="13"/>
    </row>
    <row r="510" spans="1:16" s="12" customFormat="1" ht="15" customHeight="1" x14ac:dyDescent="0.4">
      <c r="A510" s="24"/>
      <c r="B510" s="24"/>
      <c r="C510" s="24"/>
      <c r="P510" s="13"/>
    </row>
    <row r="511" spans="1:16" s="12" customFormat="1" ht="15" customHeight="1" x14ac:dyDescent="0.4">
      <c r="A511" s="24"/>
      <c r="B511" s="24"/>
      <c r="C511" s="24"/>
      <c r="P511" s="13"/>
    </row>
    <row r="512" spans="1:16" s="12" customFormat="1" ht="15" customHeight="1" x14ac:dyDescent="0.4">
      <c r="A512" s="24"/>
      <c r="B512" s="24"/>
      <c r="C512" s="24"/>
      <c r="P512" s="13"/>
    </row>
    <row r="513" spans="1:16" s="12" customFormat="1" ht="15" customHeight="1" x14ac:dyDescent="0.4">
      <c r="A513" s="24"/>
      <c r="B513" s="24"/>
      <c r="C513" s="24"/>
      <c r="P513" s="13"/>
    </row>
    <row r="514" spans="1:16" s="12" customFormat="1" ht="15" customHeight="1" x14ac:dyDescent="0.4">
      <c r="A514" s="24"/>
      <c r="B514" s="24"/>
      <c r="C514" s="24"/>
      <c r="P514" s="13"/>
    </row>
    <row r="515" spans="1:16" s="12" customFormat="1" ht="15" customHeight="1" x14ac:dyDescent="0.4">
      <c r="A515" s="24"/>
      <c r="B515" s="24"/>
      <c r="C515" s="24"/>
      <c r="P515" s="13"/>
    </row>
    <row r="516" spans="1:16" s="12" customFormat="1" ht="15" customHeight="1" x14ac:dyDescent="0.4">
      <c r="A516" s="24"/>
      <c r="B516" s="24"/>
      <c r="C516" s="24"/>
      <c r="P516" s="13"/>
    </row>
    <row r="517" spans="1:16" s="12" customFormat="1" ht="15" customHeight="1" x14ac:dyDescent="0.4">
      <c r="A517" s="24"/>
      <c r="B517" s="24"/>
      <c r="C517" s="24"/>
      <c r="P517" s="13"/>
    </row>
    <row r="518" spans="1:16" s="12" customFormat="1" ht="15" customHeight="1" x14ac:dyDescent="0.4">
      <c r="A518" s="24"/>
      <c r="B518" s="24"/>
      <c r="C518" s="24"/>
      <c r="P518" s="13"/>
    </row>
    <row r="519" spans="1:16" s="12" customFormat="1" ht="15" customHeight="1" x14ac:dyDescent="0.4">
      <c r="A519" s="24"/>
      <c r="B519" s="24"/>
      <c r="C519" s="24"/>
      <c r="P519" s="13"/>
    </row>
    <row r="520" spans="1:16" s="12" customFormat="1" ht="15" customHeight="1" x14ac:dyDescent="0.4">
      <c r="A520" s="24"/>
      <c r="B520" s="24"/>
      <c r="C520" s="24"/>
      <c r="P520" s="13"/>
    </row>
    <row r="521" spans="1:16" s="12" customFormat="1" ht="15" customHeight="1" x14ac:dyDescent="0.4">
      <c r="A521" s="24"/>
      <c r="B521" s="24"/>
      <c r="C521" s="24"/>
      <c r="P521" s="13"/>
    </row>
    <row r="522" spans="1:16" s="12" customFormat="1" ht="15" customHeight="1" x14ac:dyDescent="0.4">
      <c r="A522" s="24"/>
      <c r="B522" s="24"/>
      <c r="C522" s="24"/>
      <c r="P522" s="13"/>
    </row>
    <row r="523" spans="1:16" s="12" customFormat="1" ht="15" customHeight="1" x14ac:dyDescent="0.4">
      <c r="A523" s="24"/>
      <c r="B523" s="24"/>
      <c r="C523" s="24"/>
      <c r="P523" s="13"/>
    </row>
    <row r="524" spans="1:16" s="12" customFormat="1" ht="15" customHeight="1" x14ac:dyDescent="0.4">
      <c r="A524" s="24"/>
      <c r="B524" s="24"/>
      <c r="C524" s="24"/>
      <c r="P524" s="13"/>
    </row>
    <row r="525" spans="1:16" s="12" customFormat="1" ht="15" customHeight="1" x14ac:dyDescent="0.4">
      <c r="A525" s="24"/>
      <c r="B525" s="24"/>
      <c r="C525" s="24"/>
      <c r="P525" s="13"/>
    </row>
    <row r="526" spans="1:16" s="12" customFormat="1" ht="15" customHeight="1" x14ac:dyDescent="0.4">
      <c r="A526" s="24"/>
      <c r="B526" s="24"/>
      <c r="C526" s="24"/>
      <c r="P526" s="13"/>
    </row>
    <row r="527" spans="1:16" s="12" customFormat="1" ht="15" customHeight="1" x14ac:dyDescent="0.4">
      <c r="A527" s="24"/>
      <c r="B527" s="24"/>
      <c r="C527" s="24"/>
      <c r="P527" s="13"/>
    </row>
    <row r="528" spans="1:16" s="12" customFormat="1" ht="15" customHeight="1" x14ac:dyDescent="0.4">
      <c r="A528" s="24"/>
      <c r="B528" s="24"/>
      <c r="C528" s="24"/>
      <c r="P528" s="13"/>
    </row>
    <row r="529" spans="1:16" s="12" customFormat="1" ht="15" customHeight="1" x14ac:dyDescent="0.4">
      <c r="A529" s="24"/>
      <c r="B529" s="24"/>
      <c r="C529" s="24"/>
      <c r="P529" s="13"/>
    </row>
    <row r="530" spans="1:16" s="12" customFormat="1" ht="15" customHeight="1" x14ac:dyDescent="0.4">
      <c r="A530" s="24"/>
      <c r="B530" s="24"/>
      <c r="C530" s="24"/>
      <c r="P530" s="13"/>
    </row>
    <row r="531" spans="1:16" s="12" customFormat="1" ht="15" customHeight="1" x14ac:dyDescent="0.4">
      <c r="A531" s="24"/>
      <c r="B531" s="24"/>
      <c r="C531" s="24"/>
      <c r="P531" s="13"/>
    </row>
    <row r="532" spans="1:16" s="12" customFormat="1" ht="15" customHeight="1" x14ac:dyDescent="0.4">
      <c r="A532" s="24"/>
      <c r="B532" s="24"/>
      <c r="C532" s="24"/>
      <c r="P532" s="13"/>
    </row>
    <row r="533" spans="1:16" s="12" customFormat="1" ht="15" customHeight="1" x14ac:dyDescent="0.4">
      <c r="A533" s="24"/>
      <c r="B533" s="24"/>
      <c r="C533" s="24"/>
      <c r="P533" s="13"/>
    </row>
    <row r="534" spans="1:16" s="12" customFormat="1" ht="15" customHeight="1" x14ac:dyDescent="0.4">
      <c r="A534" s="24"/>
      <c r="B534" s="24"/>
      <c r="C534" s="24"/>
      <c r="P534" s="13"/>
    </row>
    <row r="535" spans="1:16" s="12" customFormat="1" ht="15" customHeight="1" x14ac:dyDescent="0.4">
      <c r="A535" s="24"/>
      <c r="B535" s="24"/>
      <c r="C535" s="24"/>
      <c r="P535" s="13"/>
    </row>
    <row r="536" spans="1:16" s="12" customFormat="1" ht="15" customHeight="1" x14ac:dyDescent="0.4">
      <c r="A536" s="24"/>
      <c r="B536" s="24"/>
      <c r="C536" s="24"/>
      <c r="P536" s="13"/>
    </row>
    <row r="537" spans="1:16" s="12" customFormat="1" ht="15" customHeight="1" x14ac:dyDescent="0.4">
      <c r="A537" s="24"/>
      <c r="B537" s="24"/>
      <c r="C537" s="24"/>
      <c r="P537" s="13"/>
    </row>
    <row r="538" spans="1:16" s="12" customFormat="1" ht="15" customHeight="1" x14ac:dyDescent="0.4">
      <c r="A538" s="24"/>
      <c r="B538" s="24"/>
      <c r="C538" s="24"/>
      <c r="P538" s="13"/>
    </row>
    <row r="539" spans="1:16" s="12" customFormat="1" ht="15" customHeight="1" x14ac:dyDescent="0.4">
      <c r="A539" s="24"/>
      <c r="B539" s="24"/>
      <c r="C539" s="24"/>
      <c r="P539" s="13"/>
    </row>
    <row r="540" spans="1:16" s="12" customFormat="1" ht="15" customHeight="1" x14ac:dyDescent="0.4">
      <c r="A540" s="24"/>
      <c r="B540" s="24"/>
      <c r="C540" s="24"/>
      <c r="P540" s="13"/>
    </row>
    <row r="541" spans="1:16" s="12" customFormat="1" ht="15" customHeight="1" x14ac:dyDescent="0.4">
      <c r="A541" s="24"/>
      <c r="B541" s="24"/>
      <c r="C541" s="24"/>
      <c r="P541" s="13"/>
    </row>
    <row r="542" spans="1:16" s="12" customFormat="1" ht="15" customHeight="1" x14ac:dyDescent="0.4">
      <c r="A542" s="24"/>
      <c r="B542" s="24"/>
      <c r="C542" s="24"/>
      <c r="P542" s="13"/>
    </row>
    <row r="543" spans="1:16" s="12" customFormat="1" ht="15" customHeight="1" x14ac:dyDescent="0.4">
      <c r="A543" s="24"/>
      <c r="B543" s="24"/>
      <c r="C543" s="24"/>
      <c r="P543" s="13"/>
    </row>
    <row r="544" spans="1:16" s="12" customFormat="1" ht="15" customHeight="1" x14ac:dyDescent="0.4">
      <c r="A544" s="24"/>
      <c r="B544" s="24"/>
      <c r="C544" s="24"/>
      <c r="P544" s="13"/>
    </row>
    <row r="545" spans="1:16" s="12" customFormat="1" ht="15" customHeight="1" x14ac:dyDescent="0.4">
      <c r="A545" s="24"/>
      <c r="B545" s="24"/>
      <c r="C545" s="24"/>
      <c r="P545" s="13"/>
    </row>
    <row r="546" spans="1:16" s="12" customFormat="1" ht="15" customHeight="1" x14ac:dyDescent="0.4">
      <c r="A546" s="24"/>
      <c r="B546" s="24"/>
      <c r="C546" s="24"/>
      <c r="P546" s="13"/>
    </row>
    <row r="547" spans="1:16" s="12" customFormat="1" ht="15" customHeight="1" x14ac:dyDescent="0.4">
      <c r="A547" s="24"/>
      <c r="B547" s="24"/>
      <c r="C547" s="24"/>
      <c r="P547" s="13"/>
    </row>
    <row r="548" spans="1:16" s="12" customFormat="1" ht="15" customHeight="1" x14ac:dyDescent="0.4">
      <c r="A548" s="24"/>
      <c r="B548" s="24"/>
      <c r="C548" s="24"/>
      <c r="P548" s="13"/>
    </row>
    <row r="549" spans="1:16" s="12" customFormat="1" ht="15" customHeight="1" x14ac:dyDescent="0.4">
      <c r="A549" s="24"/>
      <c r="B549" s="24"/>
      <c r="C549" s="24"/>
      <c r="P549" s="13"/>
    </row>
    <row r="550" spans="1:16" s="12" customFormat="1" ht="15" customHeight="1" x14ac:dyDescent="0.4">
      <c r="A550" s="24"/>
      <c r="B550" s="24"/>
      <c r="C550" s="24"/>
      <c r="P550" s="13"/>
    </row>
    <row r="551" spans="1:16" s="12" customFormat="1" ht="15" customHeight="1" x14ac:dyDescent="0.4">
      <c r="A551" s="24"/>
      <c r="B551" s="24"/>
      <c r="C551" s="24"/>
      <c r="P551" s="13"/>
    </row>
    <row r="552" spans="1:16" s="12" customFormat="1" ht="15" customHeight="1" x14ac:dyDescent="0.4">
      <c r="A552" s="24"/>
      <c r="B552" s="24"/>
      <c r="C552" s="24"/>
      <c r="P552" s="13"/>
    </row>
    <row r="553" spans="1:16" s="12" customFormat="1" ht="15" customHeight="1" x14ac:dyDescent="0.4">
      <c r="A553" s="24"/>
      <c r="B553" s="24"/>
      <c r="C553" s="24"/>
      <c r="P553" s="13"/>
    </row>
    <row r="554" spans="1:16" s="12" customFormat="1" ht="15" customHeight="1" x14ac:dyDescent="0.4">
      <c r="A554" s="24"/>
      <c r="B554" s="24"/>
      <c r="C554" s="24"/>
      <c r="P554" s="13"/>
    </row>
    <row r="555" spans="1:16" s="12" customFormat="1" ht="15" customHeight="1" x14ac:dyDescent="0.4">
      <c r="A555" s="24"/>
      <c r="B555" s="24"/>
      <c r="C555" s="24"/>
      <c r="P555" s="13"/>
    </row>
    <row r="556" spans="1:16" s="12" customFormat="1" ht="15" customHeight="1" x14ac:dyDescent="0.4">
      <c r="A556" s="24"/>
      <c r="B556" s="24"/>
      <c r="C556" s="24"/>
      <c r="P556" s="13"/>
    </row>
    <row r="557" spans="1:16" s="12" customFormat="1" ht="15" customHeight="1" x14ac:dyDescent="0.4">
      <c r="A557" s="24"/>
      <c r="B557" s="24"/>
      <c r="C557" s="24"/>
      <c r="P557" s="13"/>
    </row>
    <row r="558" spans="1:16" s="12" customFormat="1" ht="15" customHeight="1" x14ac:dyDescent="0.4">
      <c r="A558" s="24"/>
      <c r="B558" s="24"/>
      <c r="C558" s="24"/>
      <c r="P558" s="13"/>
    </row>
    <row r="559" spans="1:16" s="12" customFormat="1" ht="15" customHeight="1" x14ac:dyDescent="0.4">
      <c r="A559" s="24"/>
      <c r="B559" s="24"/>
      <c r="C559" s="24"/>
      <c r="P559" s="13"/>
    </row>
    <row r="560" spans="1:16" s="12" customFormat="1" ht="15" customHeight="1" x14ac:dyDescent="0.4">
      <c r="A560" s="24"/>
      <c r="B560" s="24"/>
      <c r="C560" s="24"/>
      <c r="P560" s="13"/>
    </row>
    <row r="561" spans="1:16" s="12" customFormat="1" ht="15" customHeight="1" x14ac:dyDescent="0.4">
      <c r="A561" s="24"/>
      <c r="B561" s="24"/>
      <c r="C561" s="24"/>
      <c r="P561" s="13"/>
    </row>
    <row r="562" spans="1:16" s="12" customFormat="1" ht="15" customHeight="1" x14ac:dyDescent="0.4">
      <c r="A562" s="24"/>
      <c r="B562" s="24"/>
      <c r="C562" s="24"/>
      <c r="P562" s="13"/>
    </row>
    <row r="563" spans="1:16" s="12" customFormat="1" ht="15" customHeight="1" x14ac:dyDescent="0.4">
      <c r="A563" s="24"/>
      <c r="B563" s="24"/>
      <c r="C563" s="24"/>
      <c r="P563" s="13"/>
    </row>
    <row r="564" spans="1:16" s="12" customFormat="1" ht="15" customHeight="1" x14ac:dyDescent="0.4">
      <c r="A564" s="24"/>
      <c r="B564" s="24"/>
      <c r="C564" s="24"/>
      <c r="P564" s="13"/>
    </row>
    <row r="565" spans="1:16" s="12" customFormat="1" ht="15" customHeight="1" x14ac:dyDescent="0.4">
      <c r="A565" s="24"/>
      <c r="B565" s="24"/>
      <c r="C565" s="24"/>
      <c r="P565" s="13"/>
    </row>
    <row r="566" spans="1:16" s="12" customFormat="1" ht="15" customHeight="1" x14ac:dyDescent="0.4">
      <c r="A566" s="24"/>
      <c r="B566" s="24"/>
      <c r="C566" s="24"/>
      <c r="P566" s="13"/>
    </row>
    <row r="567" spans="1:16" s="12" customFormat="1" ht="15" customHeight="1" x14ac:dyDescent="0.4">
      <c r="A567" s="24"/>
      <c r="B567" s="24"/>
      <c r="C567" s="24"/>
      <c r="P567" s="13"/>
    </row>
    <row r="568" spans="1:16" s="12" customFormat="1" ht="15" customHeight="1" x14ac:dyDescent="0.4">
      <c r="A568" s="24"/>
      <c r="B568" s="24"/>
      <c r="C568" s="24"/>
      <c r="P568" s="13"/>
    </row>
    <row r="569" spans="1:16" s="12" customFormat="1" ht="15" customHeight="1" x14ac:dyDescent="0.4">
      <c r="A569" s="24"/>
      <c r="B569" s="24"/>
      <c r="C569" s="24"/>
      <c r="P569" s="13"/>
    </row>
    <row r="570" spans="1:16" s="12" customFormat="1" ht="15" customHeight="1" x14ac:dyDescent="0.4">
      <c r="A570" s="24"/>
      <c r="B570" s="24"/>
      <c r="C570" s="24"/>
      <c r="P570" s="13"/>
    </row>
    <row r="571" spans="1:16" s="12" customFormat="1" ht="15" customHeight="1" x14ac:dyDescent="0.4">
      <c r="A571" s="24"/>
      <c r="B571" s="24"/>
      <c r="C571" s="24"/>
      <c r="P571" s="13"/>
    </row>
    <row r="572" spans="1:16" s="12" customFormat="1" ht="15" customHeight="1" x14ac:dyDescent="0.4">
      <c r="A572" s="24"/>
      <c r="B572" s="24"/>
      <c r="C572" s="24"/>
      <c r="P572" s="13"/>
    </row>
    <row r="573" spans="1:16" s="12" customFormat="1" ht="15" customHeight="1" x14ac:dyDescent="0.4">
      <c r="A573" s="24"/>
      <c r="B573" s="24"/>
      <c r="C573" s="24"/>
      <c r="P573" s="13"/>
    </row>
    <row r="574" spans="1:16" s="12" customFormat="1" ht="15" customHeight="1" x14ac:dyDescent="0.4">
      <c r="A574" s="24"/>
      <c r="B574" s="24"/>
      <c r="C574" s="24"/>
      <c r="P574" s="13"/>
    </row>
    <row r="575" spans="1:16" s="12" customFormat="1" ht="15" customHeight="1" x14ac:dyDescent="0.4">
      <c r="A575" s="24"/>
      <c r="B575" s="24"/>
      <c r="C575" s="24"/>
      <c r="P575" s="13"/>
    </row>
    <row r="576" spans="1:16" s="12" customFormat="1" ht="15" customHeight="1" x14ac:dyDescent="0.4">
      <c r="A576" s="24"/>
      <c r="B576" s="24"/>
      <c r="C576" s="24"/>
      <c r="P576" s="13"/>
    </row>
    <row r="577" spans="1:16" s="12" customFormat="1" ht="15" customHeight="1" x14ac:dyDescent="0.4">
      <c r="A577" s="24"/>
      <c r="B577" s="24"/>
      <c r="C577" s="24"/>
      <c r="P577" s="13"/>
    </row>
    <row r="578" spans="1:16" s="12" customFormat="1" ht="15" customHeight="1" x14ac:dyDescent="0.4">
      <c r="A578" s="24"/>
      <c r="B578" s="24"/>
      <c r="C578" s="24"/>
      <c r="P578" s="13"/>
    </row>
    <row r="579" spans="1:16" s="12" customFormat="1" ht="15" customHeight="1" x14ac:dyDescent="0.4">
      <c r="A579" s="24"/>
      <c r="B579" s="24"/>
      <c r="C579" s="24"/>
      <c r="P579" s="13"/>
    </row>
    <row r="580" spans="1:16" s="12" customFormat="1" ht="15" customHeight="1" x14ac:dyDescent="0.4">
      <c r="A580" s="24"/>
      <c r="B580" s="24"/>
      <c r="C580" s="24"/>
      <c r="P580" s="13"/>
    </row>
    <row r="581" spans="1:16" s="12" customFormat="1" ht="15" customHeight="1" x14ac:dyDescent="0.4">
      <c r="A581" s="24"/>
      <c r="B581" s="24"/>
      <c r="C581" s="24"/>
      <c r="P581" s="13"/>
    </row>
    <row r="582" spans="1:16" s="12" customFormat="1" ht="15" customHeight="1" x14ac:dyDescent="0.4">
      <c r="A582" s="24"/>
      <c r="B582" s="24"/>
      <c r="C582" s="24"/>
      <c r="P582" s="13"/>
    </row>
    <row r="583" spans="1:16" s="12" customFormat="1" ht="15" customHeight="1" x14ac:dyDescent="0.4">
      <c r="A583" s="24"/>
      <c r="B583" s="24"/>
      <c r="C583" s="24"/>
      <c r="P583" s="13"/>
    </row>
    <row r="584" spans="1:16" s="12" customFormat="1" ht="15" customHeight="1" x14ac:dyDescent="0.4">
      <c r="A584" s="24"/>
      <c r="B584" s="24"/>
      <c r="C584" s="24"/>
      <c r="P584" s="13"/>
    </row>
    <row r="585" spans="1:16" s="12" customFormat="1" ht="15" customHeight="1" x14ac:dyDescent="0.4">
      <c r="A585" s="24"/>
      <c r="B585" s="24"/>
      <c r="C585" s="24"/>
      <c r="P585" s="13"/>
    </row>
    <row r="586" spans="1:16" s="12" customFormat="1" ht="15" customHeight="1" x14ac:dyDescent="0.4">
      <c r="A586" s="24"/>
      <c r="B586" s="24"/>
      <c r="C586" s="24"/>
      <c r="P586" s="13"/>
    </row>
    <row r="587" spans="1:16" s="12" customFormat="1" ht="15" customHeight="1" x14ac:dyDescent="0.4">
      <c r="A587" s="24"/>
      <c r="B587" s="24"/>
      <c r="C587" s="24"/>
      <c r="P587" s="13"/>
    </row>
    <row r="588" spans="1:16" s="12" customFormat="1" ht="15" customHeight="1" x14ac:dyDescent="0.4">
      <c r="A588" s="24"/>
      <c r="B588" s="24"/>
      <c r="C588" s="24"/>
      <c r="P588" s="13"/>
    </row>
    <row r="589" spans="1:16" s="12" customFormat="1" ht="15" customHeight="1" x14ac:dyDescent="0.4">
      <c r="A589" s="24"/>
      <c r="B589" s="24"/>
      <c r="C589" s="24"/>
      <c r="P589" s="13"/>
    </row>
    <row r="590" spans="1:16" s="12" customFormat="1" ht="15" customHeight="1" x14ac:dyDescent="0.4">
      <c r="A590" s="24"/>
      <c r="B590" s="24"/>
      <c r="C590" s="24"/>
      <c r="P590" s="13"/>
    </row>
    <row r="591" spans="1:16" s="12" customFormat="1" ht="15" customHeight="1" x14ac:dyDescent="0.4">
      <c r="A591" s="24"/>
      <c r="B591" s="24"/>
      <c r="C591" s="24"/>
      <c r="P591" s="13"/>
    </row>
    <row r="592" spans="1:16" s="12" customFormat="1" ht="15" customHeight="1" x14ac:dyDescent="0.4">
      <c r="A592" s="24"/>
      <c r="B592" s="24"/>
      <c r="C592" s="24"/>
      <c r="P592" s="13"/>
    </row>
    <row r="593" spans="1:16" s="12" customFormat="1" ht="15" customHeight="1" x14ac:dyDescent="0.4">
      <c r="A593" s="24"/>
      <c r="B593" s="24"/>
      <c r="C593" s="24"/>
      <c r="P593" s="13"/>
    </row>
    <row r="594" spans="1:16" s="12" customFormat="1" ht="15" customHeight="1" x14ac:dyDescent="0.4">
      <c r="A594" s="24"/>
      <c r="B594" s="24"/>
      <c r="C594" s="24"/>
      <c r="P594" s="13"/>
    </row>
    <row r="595" spans="1:16" s="12" customFormat="1" ht="15" customHeight="1" x14ac:dyDescent="0.4">
      <c r="A595" s="24"/>
      <c r="B595" s="24"/>
      <c r="C595" s="24"/>
      <c r="P595" s="13"/>
    </row>
    <row r="596" spans="1:16" s="12" customFormat="1" ht="15" customHeight="1" x14ac:dyDescent="0.4">
      <c r="A596" s="24"/>
      <c r="B596" s="24"/>
      <c r="C596" s="24"/>
      <c r="P596" s="13"/>
    </row>
    <row r="597" spans="1:16" s="12" customFormat="1" ht="15" customHeight="1" x14ac:dyDescent="0.4">
      <c r="A597" s="24"/>
      <c r="B597" s="24"/>
      <c r="C597" s="24"/>
      <c r="P597" s="13"/>
    </row>
    <row r="598" spans="1:16" s="12" customFormat="1" ht="15" customHeight="1" x14ac:dyDescent="0.4">
      <c r="A598" s="24"/>
      <c r="B598" s="24"/>
      <c r="C598" s="24"/>
      <c r="P598" s="13"/>
    </row>
    <row r="599" spans="1:16" s="12" customFormat="1" ht="15" customHeight="1" x14ac:dyDescent="0.4">
      <c r="A599" s="24"/>
      <c r="B599" s="24"/>
      <c r="C599" s="24"/>
      <c r="P599" s="13"/>
    </row>
    <row r="600" spans="1:16" s="12" customFormat="1" ht="15" customHeight="1" x14ac:dyDescent="0.4">
      <c r="A600" s="24"/>
      <c r="B600" s="24"/>
      <c r="C600" s="24"/>
      <c r="P600" s="13"/>
    </row>
    <row r="601" spans="1:16" s="12" customFormat="1" ht="15" customHeight="1" x14ac:dyDescent="0.4">
      <c r="A601" s="24"/>
      <c r="B601" s="24"/>
      <c r="C601" s="24"/>
      <c r="P601" s="13"/>
    </row>
    <row r="602" spans="1:16" s="12" customFormat="1" ht="15" customHeight="1" x14ac:dyDescent="0.4">
      <c r="A602" s="24"/>
      <c r="B602" s="24"/>
      <c r="C602" s="24"/>
      <c r="P602" s="13"/>
    </row>
    <row r="603" spans="1:16" s="12" customFormat="1" ht="15" customHeight="1" x14ac:dyDescent="0.4">
      <c r="A603" s="24"/>
      <c r="B603" s="24"/>
      <c r="C603" s="24"/>
      <c r="P603" s="13"/>
    </row>
    <row r="604" spans="1:16" s="12" customFormat="1" ht="15" customHeight="1" x14ac:dyDescent="0.4">
      <c r="A604" s="24"/>
      <c r="B604" s="24"/>
      <c r="C604" s="24"/>
      <c r="P604" s="13"/>
    </row>
    <row r="605" spans="1:16" s="12" customFormat="1" ht="15" customHeight="1" x14ac:dyDescent="0.4">
      <c r="A605" s="24"/>
      <c r="B605" s="24"/>
      <c r="C605" s="24"/>
      <c r="P605" s="13"/>
    </row>
    <row r="606" spans="1:16" s="12" customFormat="1" ht="15" customHeight="1" x14ac:dyDescent="0.4">
      <c r="A606" s="24"/>
      <c r="B606" s="24"/>
      <c r="C606" s="24"/>
      <c r="P606" s="13"/>
    </row>
    <row r="607" spans="1:16" s="12" customFormat="1" ht="15" customHeight="1" x14ac:dyDescent="0.4">
      <c r="A607" s="24"/>
      <c r="B607" s="24"/>
      <c r="C607" s="24"/>
      <c r="P607" s="13"/>
    </row>
    <row r="608" spans="1:16" s="12" customFormat="1" ht="15" customHeight="1" x14ac:dyDescent="0.4">
      <c r="A608" s="24"/>
      <c r="B608" s="24"/>
      <c r="C608" s="24"/>
      <c r="P608" s="13"/>
    </row>
    <row r="609" spans="1:16" s="12" customFormat="1" ht="15" customHeight="1" x14ac:dyDescent="0.4">
      <c r="A609" s="24"/>
      <c r="B609" s="24"/>
      <c r="C609" s="24"/>
      <c r="P609" s="13"/>
    </row>
    <row r="610" spans="1:16" s="12" customFormat="1" ht="15" customHeight="1" x14ac:dyDescent="0.4">
      <c r="A610" s="24"/>
      <c r="B610" s="24"/>
      <c r="C610" s="24"/>
      <c r="P610" s="13"/>
    </row>
    <row r="611" spans="1:16" s="12" customFormat="1" ht="15" customHeight="1" x14ac:dyDescent="0.4">
      <c r="A611" s="24"/>
      <c r="B611" s="24"/>
      <c r="C611" s="24"/>
      <c r="P611" s="13"/>
    </row>
    <row r="612" spans="1:16" s="12" customFormat="1" ht="15" customHeight="1" x14ac:dyDescent="0.4">
      <c r="A612" s="24"/>
      <c r="B612" s="24"/>
      <c r="C612" s="24"/>
      <c r="P612" s="13"/>
    </row>
    <row r="613" spans="1:16" s="12" customFormat="1" ht="15" customHeight="1" x14ac:dyDescent="0.4">
      <c r="A613" s="24"/>
      <c r="B613" s="24"/>
      <c r="C613" s="24"/>
      <c r="P613" s="13"/>
    </row>
    <row r="614" spans="1:16" s="12" customFormat="1" ht="15" customHeight="1" x14ac:dyDescent="0.4">
      <c r="A614" s="24"/>
      <c r="B614" s="24"/>
      <c r="C614" s="24"/>
      <c r="P614" s="13"/>
    </row>
    <row r="615" spans="1:16" s="12" customFormat="1" ht="15" customHeight="1" x14ac:dyDescent="0.4">
      <c r="A615" s="24"/>
      <c r="B615" s="24"/>
      <c r="C615" s="24"/>
      <c r="P615" s="13"/>
    </row>
    <row r="616" spans="1:16" s="12" customFormat="1" ht="15" customHeight="1" x14ac:dyDescent="0.4">
      <c r="A616" s="24"/>
      <c r="B616" s="24"/>
      <c r="C616" s="24"/>
      <c r="P616" s="13"/>
    </row>
    <row r="617" spans="1:16" s="12" customFormat="1" ht="15" customHeight="1" x14ac:dyDescent="0.4">
      <c r="A617" s="24"/>
      <c r="B617" s="24"/>
      <c r="C617" s="24"/>
      <c r="P617" s="13"/>
    </row>
    <row r="618" spans="1:16" s="12" customFormat="1" ht="15" customHeight="1" x14ac:dyDescent="0.4">
      <c r="A618" s="24"/>
      <c r="B618" s="24"/>
      <c r="C618" s="24"/>
      <c r="P618" s="13"/>
    </row>
    <row r="619" spans="1:16" s="12" customFormat="1" ht="15" customHeight="1" x14ac:dyDescent="0.4">
      <c r="A619" s="24"/>
      <c r="B619" s="24"/>
      <c r="C619" s="24"/>
      <c r="P619" s="13"/>
    </row>
    <row r="620" spans="1:16" s="12" customFormat="1" ht="15" customHeight="1" x14ac:dyDescent="0.4">
      <c r="A620" s="24"/>
      <c r="B620" s="24"/>
      <c r="C620" s="24"/>
      <c r="P620" s="13"/>
    </row>
    <row r="621" spans="1:16" s="12" customFormat="1" ht="15" customHeight="1" x14ac:dyDescent="0.4">
      <c r="A621" s="24"/>
      <c r="B621" s="24"/>
      <c r="C621" s="24"/>
      <c r="P621" s="13"/>
    </row>
    <row r="622" spans="1:16" s="12" customFormat="1" ht="15" customHeight="1" x14ac:dyDescent="0.4">
      <c r="A622" s="24"/>
      <c r="B622" s="24"/>
      <c r="C622" s="24"/>
      <c r="P622" s="13"/>
    </row>
    <row r="623" spans="1:16" s="12" customFormat="1" ht="15" customHeight="1" x14ac:dyDescent="0.4">
      <c r="A623" s="24"/>
      <c r="B623" s="24"/>
      <c r="C623" s="24"/>
      <c r="P623" s="13"/>
    </row>
    <row r="624" spans="1:16" s="12" customFormat="1" ht="15" customHeight="1" x14ac:dyDescent="0.4">
      <c r="A624" s="24"/>
      <c r="B624" s="24"/>
      <c r="C624" s="24"/>
      <c r="P624" s="13"/>
    </row>
    <row r="625" spans="1:16" s="12" customFormat="1" ht="15" customHeight="1" x14ac:dyDescent="0.4">
      <c r="A625" s="24"/>
      <c r="B625" s="24"/>
      <c r="C625" s="24"/>
      <c r="P625" s="13"/>
    </row>
    <row r="626" spans="1:16" s="12" customFormat="1" ht="15" customHeight="1" x14ac:dyDescent="0.4">
      <c r="A626" s="24"/>
      <c r="B626" s="24"/>
      <c r="C626" s="24"/>
      <c r="P626" s="13"/>
    </row>
    <row r="627" spans="1:16" s="12" customFormat="1" ht="15" customHeight="1" x14ac:dyDescent="0.4">
      <c r="A627" s="24"/>
      <c r="B627" s="24"/>
      <c r="C627" s="24"/>
      <c r="P627" s="13"/>
    </row>
    <row r="628" spans="1:16" s="12" customFormat="1" ht="15" customHeight="1" x14ac:dyDescent="0.4">
      <c r="A628" s="24"/>
      <c r="B628" s="24"/>
      <c r="C628" s="24"/>
      <c r="P628" s="13"/>
    </row>
    <row r="629" spans="1:16" s="12" customFormat="1" ht="15" customHeight="1" x14ac:dyDescent="0.4">
      <c r="A629" s="24"/>
      <c r="B629" s="24"/>
      <c r="C629" s="24"/>
      <c r="P629" s="13"/>
    </row>
    <row r="630" spans="1:16" s="12" customFormat="1" ht="15" customHeight="1" x14ac:dyDescent="0.4">
      <c r="A630" s="24"/>
      <c r="B630" s="24"/>
      <c r="C630" s="24"/>
      <c r="P630" s="13"/>
    </row>
    <row r="631" spans="1:16" s="12" customFormat="1" ht="15" customHeight="1" x14ac:dyDescent="0.4">
      <c r="A631" s="24"/>
      <c r="B631" s="24"/>
      <c r="C631" s="24"/>
      <c r="P631" s="13"/>
    </row>
    <row r="632" spans="1:16" s="12" customFormat="1" ht="15" customHeight="1" x14ac:dyDescent="0.4">
      <c r="A632" s="24"/>
      <c r="B632" s="24"/>
      <c r="C632" s="24"/>
      <c r="P632" s="13"/>
    </row>
    <row r="633" spans="1:16" s="12" customFormat="1" ht="15" customHeight="1" x14ac:dyDescent="0.4">
      <c r="A633" s="24"/>
      <c r="B633" s="24"/>
      <c r="C633" s="24"/>
      <c r="P633" s="13"/>
    </row>
    <row r="634" spans="1:16" s="12" customFormat="1" ht="15" customHeight="1" x14ac:dyDescent="0.4">
      <c r="A634" s="24"/>
      <c r="B634" s="24"/>
      <c r="C634" s="24"/>
      <c r="P634" s="13"/>
    </row>
    <row r="635" spans="1:16" s="12" customFormat="1" ht="15" customHeight="1" x14ac:dyDescent="0.4">
      <c r="A635" s="24"/>
      <c r="B635" s="24"/>
      <c r="C635" s="24"/>
      <c r="P635" s="13"/>
    </row>
    <row r="636" spans="1:16" s="12" customFormat="1" ht="15" customHeight="1" x14ac:dyDescent="0.4">
      <c r="A636" s="24"/>
      <c r="B636" s="24"/>
      <c r="C636" s="24"/>
      <c r="P636" s="13"/>
    </row>
    <row r="637" spans="1:16" s="12" customFormat="1" ht="15" customHeight="1" x14ac:dyDescent="0.4">
      <c r="A637" s="24"/>
      <c r="B637" s="24"/>
      <c r="C637" s="24"/>
      <c r="P637" s="13"/>
    </row>
    <row r="638" spans="1:16" s="12" customFormat="1" ht="15" customHeight="1" x14ac:dyDescent="0.4">
      <c r="A638" s="24"/>
      <c r="B638" s="24"/>
      <c r="C638" s="24"/>
      <c r="P638" s="13"/>
    </row>
    <row r="639" spans="1:16" s="12" customFormat="1" ht="15" customHeight="1" x14ac:dyDescent="0.4">
      <c r="A639" s="24"/>
      <c r="B639" s="24"/>
      <c r="C639" s="24"/>
      <c r="P639" s="13"/>
    </row>
    <row r="640" spans="1:16" s="12" customFormat="1" ht="15" customHeight="1" x14ac:dyDescent="0.4">
      <c r="A640" s="24"/>
      <c r="B640" s="24"/>
      <c r="C640" s="24"/>
      <c r="P640" s="13"/>
    </row>
    <row r="641" spans="1:16" s="12" customFormat="1" ht="15" customHeight="1" x14ac:dyDescent="0.4">
      <c r="A641" s="24"/>
      <c r="B641" s="24"/>
      <c r="C641" s="24"/>
      <c r="P641" s="13"/>
    </row>
    <row r="642" spans="1:16" s="12" customFormat="1" ht="15" customHeight="1" x14ac:dyDescent="0.4">
      <c r="A642" s="24"/>
      <c r="B642" s="24"/>
      <c r="C642" s="24"/>
      <c r="P642" s="13"/>
    </row>
    <row r="643" spans="1:16" s="12" customFormat="1" ht="15" customHeight="1" x14ac:dyDescent="0.4">
      <c r="A643" s="24"/>
      <c r="B643" s="24"/>
      <c r="C643" s="24"/>
      <c r="P643" s="13"/>
    </row>
    <row r="644" spans="1:16" s="12" customFormat="1" ht="15" customHeight="1" x14ac:dyDescent="0.4">
      <c r="A644" s="24"/>
      <c r="B644" s="24"/>
      <c r="C644" s="24"/>
      <c r="P644" s="13"/>
    </row>
    <row r="645" spans="1:16" s="12" customFormat="1" ht="15" customHeight="1" x14ac:dyDescent="0.4">
      <c r="A645" s="24"/>
      <c r="B645" s="24"/>
      <c r="C645" s="24"/>
      <c r="P645" s="13"/>
    </row>
    <row r="646" spans="1:16" s="12" customFormat="1" ht="15" customHeight="1" x14ac:dyDescent="0.4">
      <c r="A646" s="24"/>
      <c r="B646" s="24"/>
      <c r="C646" s="24"/>
      <c r="P646" s="13"/>
    </row>
    <row r="647" spans="1:16" s="12" customFormat="1" ht="15" customHeight="1" x14ac:dyDescent="0.4">
      <c r="A647" s="24"/>
      <c r="B647" s="24"/>
      <c r="C647" s="24"/>
      <c r="P647" s="13"/>
    </row>
    <row r="648" spans="1:16" s="12" customFormat="1" ht="15" customHeight="1" x14ac:dyDescent="0.4">
      <c r="A648" s="24"/>
      <c r="B648" s="24"/>
      <c r="C648" s="24"/>
      <c r="P648" s="13"/>
    </row>
    <row r="649" spans="1:16" s="12" customFormat="1" ht="15" customHeight="1" x14ac:dyDescent="0.4">
      <c r="A649" s="24"/>
      <c r="B649" s="24"/>
      <c r="C649" s="24"/>
      <c r="P649" s="13"/>
    </row>
    <row r="650" spans="1:16" s="12" customFormat="1" ht="15" customHeight="1" x14ac:dyDescent="0.4">
      <c r="A650" s="24"/>
      <c r="B650" s="24"/>
      <c r="C650" s="24"/>
      <c r="P650" s="13"/>
    </row>
    <row r="651" spans="1:16" s="12" customFormat="1" ht="15" customHeight="1" x14ac:dyDescent="0.4">
      <c r="A651" s="24"/>
      <c r="B651" s="24"/>
      <c r="C651" s="24"/>
      <c r="P651" s="13"/>
    </row>
    <row r="652" spans="1:16" s="12" customFormat="1" ht="15" customHeight="1" x14ac:dyDescent="0.4">
      <c r="A652" s="24"/>
      <c r="B652" s="24"/>
      <c r="C652" s="24"/>
      <c r="P652" s="13"/>
    </row>
    <row r="653" spans="1:16" s="12" customFormat="1" ht="15" customHeight="1" x14ac:dyDescent="0.4">
      <c r="A653" s="24"/>
      <c r="B653" s="24"/>
      <c r="C653" s="24"/>
      <c r="P653" s="13"/>
    </row>
    <row r="654" spans="1:16" s="12" customFormat="1" ht="15" customHeight="1" x14ac:dyDescent="0.4">
      <c r="A654" s="24"/>
      <c r="B654" s="24"/>
      <c r="C654" s="24"/>
      <c r="P654" s="13"/>
    </row>
    <row r="655" spans="1:16" s="12" customFormat="1" ht="15" customHeight="1" x14ac:dyDescent="0.4">
      <c r="A655" s="24"/>
      <c r="B655" s="24"/>
      <c r="C655" s="24"/>
      <c r="P655" s="13"/>
    </row>
    <row r="656" spans="1:16" s="12" customFormat="1" ht="15" customHeight="1" x14ac:dyDescent="0.4">
      <c r="A656" s="24"/>
      <c r="B656" s="24"/>
      <c r="C656" s="24"/>
      <c r="P656" s="13"/>
    </row>
    <row r="657" spans="1:16" s="12" customFormat="1" ht="15" customHeight="1" x14ac:dyDescent="0.4">
      <c r="A657" s="24"/>
      <c r="B657" s="24"/>
      <c r="C657" s="24"/>
      <c r="P657" s="13"/>
    </row>
    <row r="658" spans="1:16" s="12" customFormat="1" ht="15" customHeight="1" x14ac:dyDescent="0.4">
      <c r="A658" s="24"/>
      <c r="B658" s="24"/>
      <c r="C658" s="24"/>
      <c r="P658" s="13"/>
    </row>
    <row r="659" spans="1:16" s="12" customFormat="1" ht="15" customHeight="1" x14ac:dyDescent="0.4">
      <c r="A659" s="24"/>
      <c r="B659" s="24"/>
      <c r="C659" s="24"/>
      <c r="P659" s="13"/>
    </row>
    <row r="660" spans="1:16" s="12" customFormat="1" ht="15" customHeight="1" x14ac:dyDescent="0.4">
      <c r="A660" s="24"/>
      <c r="B660" s="24"/>
      <c r="C660" s="24"/>
      <c r="P660" s="13"/>
    </row>
    <row r="661" spans="1:16" s="12" customFormat="1" ht="15" customHeight="1" x14ac:dyDescent="0.4">
      <c r="A661" s="24"/>
      <c r="B661" s="24"/>
      <c r="C661" s="24"/>
      <c r="P661" s="13"/>
    </row>
    <row r="662" spans="1:16" s="12" customFormat="1" ht="15" customHeight="1" x14ac:dyDescent="0.4">
      <c r="A662" s="24"/>
      <c r="B662" s="24"/>
      <c r="C662" s="24"/>
      <c r="P662" s="13"/>
    </row>
    <row r="663" spans="1:16" s="12" customFormat="1" ht="15" customHeight="1" x14ac:dyDescent="0.4">
      <c r="A663" s="24"/>
      <c r="B663" s="24"/>
      <c r="C663" s="24"/>
      <c r="P663" s="13"/>
    </row>
    <row r="664" spans="1:16" s="12" customFormat="1" ht="15" customHeight="1" x14ac:dyDescent="0.4">
      <c r="A664" s="24"/>
      <c r="B664" s="24"/>
      <c r="C664" s="24"/>
      <c r="P664" s="13"/>
    </row>
    <row r="665" spans="1:16" s="12" customFormat="1" ht="15" customHeight="1" x14ac:dyDescent="0.4">
      <c r="A665" s="24"/>
      <c r="B665" s="24"/>
      <c r="C665" s="24"/>
      <c r="P665" s="13"/>
    </row>
    <row r="666" spans="1:16" s="12" customFormat="1" ht="15" customHeight="1" x14ac:dyDescent="0.4">
      <c r="A666" s="24"/>
      <c r="B666" s="24"/>
      <c r="C666" s="24"/>
      <c r="P666" s="13"/>
    </row>
    <row r="667" spans="1:16" s="12" customFormat="1" ht="15" customHeight="1" x14ac:dyDescent="0.4">
      <c r="A667" s="24"/>
      <c r="B667" s="24"/>
      <c r="C667" s="24"/>
      <c r="P667" s="13"/>
    </row>
    <row r="668" spans="1:16" s="12" customFormat="1" ht="15" customHeight="1" x14ac:dyDescent="0.4">
      <c r="A668" s="24"/>
      <c r="B668" s="24"/>
      <c r="C668" s="24"/>
      <c r="P668" s="13"/>
    </row>
    <row r="669" spans="1:16" s="12" customFormat="1" ht="15" customHeight="1" x14ac:dyDescent="0.4">
      <c r="A669" s="24"/>
      <c r="B669" s="24"/>
      <c r="C669" s="24"/>
      <c r="P669" s="13"/>
    </row>
    <row r="670" spans="1:16" s="12" customFormat="1" ht="15" customHeight="1" x14ac:dyDescent="0.4">
      <c r="A670" s="24"/>
      <c r="B670" s="24"/>
      <c r="C670" s="24"/>
      <c r="P670" s="13"/>
    </row>
    <row r="671" spans="1:16" s="12" customFormat="1" ht="15" customHeight="1" x14ac:dyDescent="0.4">
      <c r="A671" s="24"/>
      <c r="B671" s="24"/>
      <c r="C671" s="24"/>
      <c r="P671" s="13"/>
    </row>
    <row r="672" spans="1:16" s="12" customFormat="1" ht="15" customHeight="1" x14ac:dyDescent="0.4">
      <c r="A672" s="24"/>
      <c r="B672" s="24"/>
      <c r="C672" s="24"/>
      <c r="P672" s="13"/>
    </row>
    <row r="673" spans="1:16" s="12" customFormat="1" ht="15" customHeight="1" x14ac:dyDescent="0.4">
      <c r="A673" s="24"/>
      <c r="B673" s="24"/>
      <c r="C673" s="24"/>
      <c r="P673" s="13"/>
    </row>
    <row r="674" spans="1:16" s="12" customFormat="1" ht="15" customHeight="1" x14ac:dyDescent="0.4">
      <c r="A674" s="24"/>
      <c r="B674" s="24"/>
      <c r="C674" s="24"/>
      <c r="P674" s="13"/>
    </row>
    <row r="675" spans="1:16" s="12" customFormat="1" ht="15" customHeight="1" x14ac:dyDescent="0.4">
      <c r="A675" s="24"/>
      <c r="B675" s="24"/>
      <c r="C675" s="24"/>
      <c r="P675" s="13"/>
    </row>
    <row r="676" spans="1:16" s="12" customFormat="1" ht="15" customHeight="1" x14ac:dyDescent="0.4">
      <c r="A676" s="24"/>
      <c r="B676" s="24"/>
      <c r="C676" s="24"/>
      <c r="P676" s="13"/>
    </row>
    <row r="677" spans="1:16" s="12" customFormat="1" ht="15" customHeight="1" x14ac:dyDescent="0.4">
      <c r="A677" s="24"/>
      <c r="B677" s="24"/>
      <c r="C677" s="24"/>
      <c r="P677" s="13"/>
    </row>
    <row r="678" spans="1:16" s="12" customFormat="1" ht="15" customHeight="1" x14ac:dyDescent="0.4">
      <c r="A678" s="24"/>
      <c r="B678" s="24"/>
      <c r="C678" s="24"/>
      <c r="P678" s="13"/>
    </row>
    <row r="679" spans="1:16" s="12" customFormat="1" ht="15" customHeight="1" x14ac:dyDescent="0.4">
      <c r="A679" s="24"/>
      <c r="B679" s="24"/>
      <c r="C679" s="24"/>
      <c r="P679" s="13"/>
    </row>
    <row r="680" spans="1:16" s="12" customFormat="1" ht="15" customHeight="1" x14ac:dyDescent="0.4">
      <c r="A680" s="24"/>
      <c r="B680" s="24"/>
      <c r="C680" s="24"/>
      <c r="P680" s="13"/>
    </row>
    <row r="681" spans="1:16" s="12" customFormat="1" ht="15" customHeight="1" x14ac:dyDescent="0.4">
      <c r="A681" s="24"/>
      <c r="B681" s="24"/>
      <c r="C681" s="24"/>
      <c r="P681" s="13"/>
    </row>
    <row r="682" spans="1:16" s="12" customFormat="1" ht="15" customHeight="1" x14ac:dyDescent="0.4">
      <c r="A682" s="24"/>
      <c r="B682" s="24"/>
      <c r="C682" s="24"/>
      <c r="P682" s="13"/>
    </row>
    <row r="683" spans="1:16" s="12" customFormat="1" ht="15" customHeight="1" x14ac:dyDescent="0.4">
      <c r="A683" s="24"/>
      <c r="B683" s="24"/>
      <c r="C683" s="24"/>
      <c r="P683" s="13"/>
    </row>
    <row r="684" spans="1:16" s="12" customFormat="1" ht="15" customHeight="1" x14ac:dyDescent="0.4">
      <c r="A684" s="24"/>
      <c r="B684" s="24"/>
      <c r="C684" s="24"/>
      <c r="P684" s="13"/>
    </row>
    <row r="685" spans="1:16" s="12" customFormat="1" ht="15" customHeight="1" x14ac:dyDescent="0.4">
      <c r="A685" s="24"/>
      <c r="B685" s="24"/>
      <c r="C685" s="24"/>
      <c r="P685" s="13"/>
    </row>
    <row r="686" spans="1:16" s="12" customFormat="1" ht="15" customHeight="1" x14ac:dyDescent="0.4">
      <c r="A686" s="24"/>
      <c r="B686" s="24"/>
      <c r="C686" s="24"/>
      <c r="P686" s="13"/>
    </row>
    <row r="687" spans="1:16" s="12" customFormat="1" ht="15" customHeight="1" x14ac:dyDescent="0.4">
      <c r="A687" s="24"/>
      <c r="B687" s="24"/>
      <c r="C687" s="24"/>
      <c r="P687" s="13"/>
    </row>
    <row r="688" spans="1:16" s="12" customFormat="1" ht="15" customHeight="1" x14ac:dyDescent="0.4">
      <c r="A688" s="24"/>
      <c r="B688" s="24"/>
      <c r="C688" s="24"/>
      <c r="P688" s="13"/>
    </row>
    <row r="689" spans="1:16" s="12" customFormat="1" ht="15" customHeight="1" x14ac:dyDescent="0.4">
      <c r="A689" s="24"/>
      <c r="B689" s="24"/>
      <c r="C689" s="24"/>
      <c r="P689" s="13"/>
    </row>
    <row r="690" spans="1:16" s="12" customFormat="1" ht="15" customHeight="1" x14ac:dyDescent="0.4">
      <c r="A690" s="24"/>
      <c r="B690" s="24"/>
      <c r="C690" s="24"/>
      <c r="P690" s="13"/>
    </row>
    <row r="691" spans="1:16" s="12" customFormat="1" ht="15" customHeight="1" x14ac:dyDescent="0.4">
      <c r="A691" s="24"/>
      <c r="B691" s="24"/>
      <c r="C691" s="24"/>
      <c r="P691" s="13"/>
    </row>
    <row r="692" spans="1:16" s="12" customFormat="1" ht="15" customHeight="1" x14ac:dyDescent="0.4">
      <c r="A692" s="24"/>
      <c r="B692" s="24"/>
      <c r="C692" s="24"/>
      <c r="P692" s="13"/>
    </row>
    <row r="693" spans="1:16" s="12" customFormat="1" ht="15" customHeight="1" x14ac:dyDescent="0.4">
      <c r="A693" s="24"/>
      <c r="B693" s="24"/>
      <c r="C693" s="24"/>
      <c r="P693" s="13"/>
    </row>
    <row r="694" spans="1:16" s="12" customFormat="1" ht="15" customHeight="1" x14ac:dyDescent="0.4">
      <c r="A694" s="24"/>
      <c r="B694" s="24"/>
      <c r="C694" s="24"/>
      <c r="P694" s="13"/>
    </row>
    <row r="695" spans="1:16" s="12" customFormat="1" ht="15" customHeight="1" x14ac:dyDescent="0.4">
      <c r="A695" s="24"/>
      <c r="B695" s="24"/>
      <c r="C695" s="24"/>
      <c r="P695" s="13"/>
    </row>
    <row r="696" spans="1:16" s="12" customFormat="1" ht="15" customHeight="1" x14ac:dyDescent="0.4">
      <c r="A696" s="24"/>
      <c r="B696" s="24"/>
      <c r="C696" s="24"/>
      <c r="P696" s="13"/>
    </row>
    <row r="697" spans="1:16" s="12" customFormat="1" ht="15" customHeight="1" x14ac:dyDescent="0.4">
      <c r="A697" s="24"/>
      <c r="B697" s="24"/>
      <c r="C697" s="24"/>
      <c r="P697" s="13"/>
    </row>
    <row r="698" spans="1:16" s="12" customFormat="1" ht="15" customHeight="1" x14ac:dyDescent="0.4">
      <c r="A698" s="24"/>
      <c r="B698" s="24"/>
      <c r="C698" s="24"/>
      <c r="P698" s="13"/>
    </row>
    <row r="699" spans="1:16" s="12" customFormat="1" ht="15" customHeight="1" x14ac:dyDescent="0.4">
      <c r="A699" s="24"/>
      <c r="B699" s="24"/>
      <c r="C699" s="24"/>
      <c r="P699" s="13"/>
    </row>
    <row r="700" spans="1:16" s="12" customFormat="1" ht="15" customHeight="1" x14ac:dyDescent="0.4">
      <c r="A700" s="24"/>
      <c r="B700" s="24"/>
      <c r="C700" s="24"/>
      <c r="P700" s="13"/>
    </row>
    <row r="701" spans="1:16" s="12" customFormat="1" ht="15" customHeight="1" x14ac:dyDescent="0.4">
      <c r="A701" s="24"/>
      <c r="B701" s="24"/>
      <c r="C701" s="24"/>
      <c r="P701" s="13"/>
    </row>
    <row r="702" spans="1:16" s="12" customFormat="1" ht="15" customHeight="1" x14ac:dyDescent="0.4">
      <c r="A702" s="24"/>
      <c r="B702" s="24"/>
      <c r="C702" s="24"/>
      <c r="P702" s="13"/>
    </row>
    <row r="703" spans="1:16" s="12" customFormat="1" ht="15" customHeight="1" x14ac:dyDescent="0.4">
      <c r="A703" s="24"/>
      <c r="B703" s="24"/>
      <c r="C703" s="24"/>
      <c r="P703" s="13"/>
    </row>
    <row r="704" spans="1:16" s="12" customFormat="1" ht="15" customHeight="1" x14ac:dyDescent="0.4">
      <c r="A704" s="24"/>
      <c r="B704" s="24"/>
      <c r="C704" s="24"/>
      <c r="P704" s="13"/>
    </row>
    <row r="705" spans="1:16" s="12" customFormat="1" ht="15" customHeight="1" x14ac:dyDescent="0.4">
      <c r="A705" s="24"/>
      <c r="B705" s="24"/>
      <c r="C705" s="24"/>
      <c r="P705" s="13"/>
    </row>
    <row r="706" spans="1:16" s="12" customFormat="1" ht="15" customHeight="1" x14ac:dyDescent="0.4">
      <c r="A706" s="24"/>
      <c r="B706" s="24"/>
      <c r="C706" s="24"/>
      <c r="P706" s="13"/>
    </row>
    <row r="707" spans="1:16" s="12" customFormat="1" ht="15" customHeight="1" x14ac:dyDescent="0.4">
      <c r="A707" s="24"/>
      <c r="B707" s="24"/>
      <c r="C707" s="24"/>
      <c r="P707" s="13"/>
    </row>
    <row r="708" spans="1:16" s="12" customFormat="1" ht="15" customHeight="1" x14ac:dyDescent="0.4">
      <c r="A708" s="24"/>
      <c r="B708" s="24"/>
      <c r="C708" s="24"/>
      <c r="P708" s="13"/>
    </row>
    <row r="709" spans="1:16" s="12" customFormat="1" ht="15" customHeight="1" x14ac:dyDescent="0.4">
      <c r="A709" s="24"/>
      <c r="B709" s="24"/>
      <c r="C709" s="24"/>
      <c r="P709" s="13"/>
    </row>
    <row r="710" spans="1:16" s="12" customFormat="1" ht="15" customHeight="1" x14ac:dyDescent="0.4">
      <c r="A710" s="24"/>
      <c r="B710" s="24"/>
      <c r="C710" s="24"/>
      <c r="P710" s="13"/>
    </row>
    <row r="711" spans="1:16" s="12" customFormat="1" ht="15" customHeight="1" x14ac:dyDescent="0.4">
      <c r="A711" s="24"/>
      <c r="B711" s="24"/>
      <c r="C711" s="24"/>
      <c r="P711" s="13"/>
    </row>
    <row r="712" spans="1:16" s="12" customFormat="1" ht="15" customHeight="1" x14ac:dyDescent="0.4">
      <c r="A712" s="24"/>
      <c r="B712" s="24"/>
      <c r="C712" s="24"/>
      <c r="P712" s="13"/>
    </row>
    <row r="713" spans="1:16" s="12" customFormat="1" ht="15" customHeight="1" x14ac:dyDescent="0.4">
      <c r="A713" s="24"/>
      <c r="B713" s="24"/>
      <c r="C713" s="24"/>
      <c r="P713" s="13"/>
    </row>
    <row r="714" spans="1:16" s="12" customFormat="1" ht="15" customHeight="1" x14ac:dyDescent="0.4">
      <c r="A714" s="24"/>
      <c r="B714" s="24"/>
      <c r="C714" s="24"/>
      <c r="P714" s="13"/>
    </row>
    <row r="715" spans="1:16" s="12" customFormat="1" ht="15" customHeight="1" x14ac:dyDescent="0.4">
      <c r="A715" s="24"/>
      <c r="B715" s="24"/>
      <c r="C715" s="24"/>
      <c r="P715" s="13"/>
    </row>
    <row r="716" spans="1:16" s="12" customFormat="1" ht="15" customHeight="1" x14ac:dyDescent="0.4">
      <c r="A716" s="24"/>
      <c r="B716" s="24"/>
      <c r="C716" s="24"/>
      <c r="P716" s="13"/>
    </row>
    <row r="717" spans="1:16" s="12" customFormat="1" ht="15" customHeight="1" x14ac:dyDescent="0.4">
      <c r="A717" s="24"/>
      <c r="B717" s="24"/>
      <c r="C717" s="24"/>
      <c r="P717" s="13"/>
    </row>
    <row r="718" spans="1:16" s="12" customFormat="1" ht="15" customHeight="1" x14ac:dyDescent="0.4">
      <c r="A718" s="24"/>
      <c r="B718" s="24"/>
      <c r="C718" s="24"/>
      <c r="P718" s="13"/>
    </row>
    <row r="719" spans="1:16" s="12" customFormat="1" ht="15" customHeight="1" x14ac:dyDescent="0.4">
      <c r="A719" s="24"/>
      <c r="B719" s="24"/>
      <c r="C719" s="24"/>
      <c r="P719" s="13"/>
    </row>
    <row r="720" spans="1:16" s="12" customFormat="1" ht="15" customHeight="1" x14ac:dyDescent="0.4">
      <c r="A720" s="24"/>
      <c r="B720" s="24"/>
      <c r="C720" s="24"/>
      <c r="P720" s="13"/>
    </row>
    <row r="721" spans="1:16" s="12" customFormat="1" ht="15" customHeight="1" x14ac:dyDescent="0.4">
      <c r="A721" s="24"/>
      <c r="B721" s="24"/>
      <c r="C721" s="24"/>
      <c r="P721" s="13"/>
    </row>
    <row r="722" spans="1:16" s="12" customFormat="1" ht="15" customHeight="1" x14ac:dyDescent="0.4">
      <c r="A722" s="24"/>
      <c r="B722" s="24"/>
      <c r="C722" s="24"/>
      <c r="P722" s="13"/>
    </row>
    <row r="723" spans="1:16" s="12" customFormat="1" ht="15" customHeight="1" x14ac:dyDescent="0.4">
      <c r="A723" s="24"/>
      <c r="B723" s="24"/>
      <c r="C723" s="24"/>
      <c r="P723" s="13"/>
    </row>
    <row r="724" spans="1:16" s="12" customFormat="1" ht="15" customHeight="1" x14ac:dyDescent="0.4">
      <c r="A724" s="24"/>
      <c r="B724" s="24"/>
      <c r="C724" s="24"/>
      <c r="P724" s="13"/>
    </row>
    <row r="725" spans="1:16" s="12" customFormat="1" ht="15" customHeight="1" x14ac:dyDescent="0.4">
      <c r="A725" s="24"/>
      <c r="B725" s="24"/>
      <c r="C725" s="24"/>
      <c r="P725" s="13"/>
    </row>
    <row r="726" spans="1:16" s="12" customFormat="1" ht="15" customHeight="1" x14ac:dyDescent="0.4">
      <c r="A726" s="24"/>
      <c r="B726" s="24"/>
      <c r="C726" s="24"/>
      <c r="P726" s="13"/>
    </row>
    <row r="727" spans="1:16" s="12" customFormat="1" ht="15" customHeight="1" x14ac:dyDescent="0.4">
      <c r="A727" s="24"/>
      <c r="B727" s="24"/>
      <c r="C727" s="24"/>
      <c r="P727" s="13"/>
    </row>
    <row r="728" spans="1:16" s="12" customFormat="1" ht="15" customHeight="1" x14ac:dyDescent="0.4">
      <c r="A728" s="24"/>
      <c r="B728" s="24"/>
      <c r="C728" s="24"/>
      <c r="P728" s="13"/>
    </row>
    <row r="729" spans="1:16" s="12" customFormat="1" ht="15" customHeight="1" x14ac:dyDescent="0.4">
      <c r="A729" s="24"/>
      <c r="B729" s="24"/>
      <c r="C729" s="24"/>
      <c r="P729" s="13"/>
    </row>
    <row r="730" spans="1:16" s="12" customFormat="1" ht="15" customHeight="1" x14ac:dyDescent="0.4">
      <c r="A730" s="24"/>
      <c r="B730" s="24"/>
      <c r="C730" s="24"/>
      <c r="P730" s="13"/>
    </row>
    <row r="731" spans="1:16" s="12" customFormat="1" ht="15" customHeight="1" x14ac:dyDescent="0.4">
      <c r="A731" s="24"/>
      <c r="B731" s="24"/>
      <c r="C731" s="24"/>
      <c r="P731" s="13"/>
    </row>
    <row r="732" spans="1:16" s="12" customFormat="1" ht="15" customHeight="1" x14ac:dyDescent="0.4">
      <c r="A732" s="24"/>
      <c r="B732" s="24"/>
      <c r="C732" s="24"/>
      <c r="P732" s="13"/>
    </row>
    <row r="733" spans="1:16" s="12" customFormat="1" ht="15" customHeight="1" x14ac:dyDescent="0.4">
      <c r="A733" s="24"/>
      <c r="B733" s="24"/>
      <c r="C733" s="24"/>
      <c r="P733" s="13"/>
    </row>
    <row r="734" spans="1:16" s="12" customFormat="1" ht="15" customHeight="1" x14ac:dyDescent="0.4">
      <c r="A734" s="24"/>
      <c r="B734" s="24"/>
      <c r="C734" s="24"/>
      <c r="P734" s="13"/>
    </row>
    <row r="735" spans="1:16" s="12" customFormat="1" ht="15" customHeight="1" x14ac:dyDescent="0.4">
      <c r="A735" s="24"/>
      <c r="B735" s="24"/>
      <c r="C735" s="24"/>
      <c r="P735" s="13"/>
    </row>
    <row r="736" spans="1:16" s="12" customFormat="1" ht="15" customHeight="1" x14ac:dyDescent="0.4">
      <c r="A736" s="24"/>
      <c r="B736" s="24"/>
      <c r="C736" s="24"/>
      <c r="P736" s="13"/>
    </row>
    <row r="737" spans="1:16" s="12" customFormat="1" ht="15" customHeight="1" x14ac:dyDescent="0.4">
      <c r="A737" s="24"/>
      <c r="B737" s="24"/>
      <c r="C737" s="24"/>
      <c r="P737" s="13"/>
    </row>
    <row r="738" spans="1:16" s="12" customFormat="1" ht="15" customHeight="1" x14ac:dyDescent="0.4">
      <c r="A738" s="24"/>
      <c r="B738" s="24"/>
      <c r="C738" s="24"/>
      <c r="P738" s="13"/>
    </row>
    <row r="739" spans="1:16" s="12" customFormat="1" ht="15" customHeight="1" x14ac:dyDescent="0.4">
      <c r="A739" s="24"/>
      <c r="B739" s="24"/>
      <c r="C739" s="24"/>
      <c r="P739" s="13"/>
    </row>
    <row r="740" spans="1:16" s="12" customFormat="1" ht="15" customHeight="1" x14ac:dyDescent="0.4">
      <c r="A740" s="24"/>
      <c r="B740" s="24"/>
      <c r="C740" s="24"/>
      <c r="P740" s="13"/>
    </row>
    <row r="741" spans="1:16" s="12" customFormat="1" ht="15" customHeight="1" x14ac:dyDescent="0.4">
      <c r="A741" s="24"/>
      <c r="B741" s="24"/>
      <c r="C741" s="24"/>
      <c r="P741" s="13"/>
    </row>
    <row r="742" spans="1:16" s="12" customFormat="1" ht="15" customHeight="1" x14ac:dyDescent="0.4">
      <c r="A742" s="24"/>
      <c r="B742" s="24"/>
      <c r="C742" s="24"/>
      <c r="P742" s="13"/>
    </row>
    <row r="743" spans="1:16" s="12" customFormat="1" ht="15" customHeight="1" x14ac:dyDescent="0.4">
      <c r="A743" s="24"/>
      <c r="B743" s="24"/>
      <c r="C743" s="24"/>
      <c r="P743" s="13"/>
    </row>
    <row r="744" spans="1:16" s="12" customFormat="1" ht="15" customHeight="1" x14ac:dyDescent="0.4">
      <c r="A744" s="24"/>
      <c r="B744" s="24"/>
      <c r="C744" s="24"/>
      <c r="P744" s="13"/>
    </row>
    <row r="745" spans="1:16" s="12" customFormat="1" ht="15" customHeight="1" x14ac:dyDescent="0.4">
      <c r="A745" s="24"/>
      <c r="B745" s="24"/>
      <c r="C745" s="24"/>
      <c r="P745" s="13"/>
    </row>
    <row r="746" spans="1:16" s="12" customFormat="1" ht="15" customHeight="1" x14ac:dyDescent="0.4">
      <c r="A746" s="24"/>
      <c r="B746" s="24"/>
      <c r="C746" s="24"/>
      <c r="P746" s="13"/>
    </row>
    <row r="747" spans="1:16" s="12" customFormat="1" ht="15" customHeight="1" x14ac:dyDescent="0.4">
      <c r="A747" s="24"/>
      <c r="B747" s="24"/>
      <c r="C747" s="24"/>
      <c r="P747" s="13"/>
    </row>
    <row r="748" spans="1:16" s="12" customFormat="1" ht="15" customHeight="1" x14ac:dyDescent="0.4">
      <c r="A748" s="24"/>
      <c r="B748" s="24"/>
      <c r="C748" s="24"/>
      <c r="P748" s="13"/>
    </row>
    <row r="749" spans="1:16" s="12" customFormat="1" ht="15" customHeight="1" x14ac:dyDescent="0.4">
      <c r="A749" s="24"/>
      <c r="B749" s="24"/>
      <c r="C749" s="24"/>
      <c r="P749" s="13"/>
    </row>
    <row r="750" spans="1:16" s="12" customFormat="1" ht="15" customHeight="1" x14ac:dyDescent="0.4">
      <c r="A750" s="24"/>
      <c r="B750" s="24"/>
      <c r="C750" s="24"/>
      <c r="P750" s="13"/>
    </row>
    <row r="751" spans="1:16" s="12" customFormat="1" ht="15" customHeight="1" x14ac:dyDescent="0.4">
      <c r="A751" s="24"/>
      <c r="B751" s="24"/>
      <c r="C751" s="24"/>
      <c r="P751" s="13"/>
    </row>
    <row r="752" spans="1:16" s="12" customFormat="1" ht="15" customHeight="1" x14ac:dyDescent="0.4">
      <c r="A752" s="24"/>
      <c r="B752" s="24"/>
      <c r="C752" s="24"/>
      <c r="P752" s="13"/>
    </row>
    <row r="753" spans="1:16" s="12" customFormat="1" ht="15" customHeight="1" x14ac:dyDescent="0.4">
      <c r="A753" s="24"/>
      <c r="B753" s="24"/>
      <c r="C753" s="24"/>
      <c r="P753" s="13"/>
    </row>
    <row r="754" spans="1:16" s="12" customFormat="1" ht="15" customHeight="1" x14ac:dyDescent="0.4">
      <c r="A754" s="24"/>
      <c r="B754" s="24"/>
      <c r="C754" s="24"/>
      <c r="P754" s="13"/>
    </row>
    <row r="755" spans="1:16" s="12" customFormat="1" ht="15" customHeight="1" x14ac:dyDescent="0.4">
      <c r="A755" s="24"/>
      <c r="B755" s="24"/>
      <c r="C755" s="24"/>
      <c r="P755" s="13"/>
    </row>
    <row r="756" spans="1:16" s="12" customFormat="1" ht="15" customHeight="1" x14ac:dyDescent="0.4">
      <c r="A756" s="24"/>
      <c r="B756" s="24"/>
      <c r="C756" s="24"/>
      <c r="P756" s="13"/>
    </row>
    <row r="757" spans="1:16" s="12" customFormat="1" ht="15" customHeight="1" x14ac:dyDescent="0.4">
      <c r="A757" s="24"/>
      <c r="B757" s="24"/>
      <c r="C757" s="24"/>
      <c r="P757" s="13"/>
    </row>
    <row r="758" spans="1:16" s="12" customFormat="1" ht="15" customHeight="1" x14ac:dyDescent="0.4">
      <c r="A758" s="24"/>
      <c r="B758" s="24"/>
      <c r="C758" s="24"/>
      <c r="P758" s="13"/>
    </row>
    <row r="759" spans="1:16" s="12" customFormat="1" ht="15" customHeight="1" x14ac:dyDescent="0.4">
      <c r="A759" s="24"/>
      <c r="B759" s="24"/>
      <c r="C759" s="24"/>
      <c r="P759" s="13"/>
    </row>
    <row r="760" spans="1:16" s="12" customFormat="1" ht="15" customHeight="1" x14ac:dyDescent="0.4">
      <c r="A760" s="24"/>
      <c r="B760" s="24"/>
      <c r="C760" s="24"/>
      <c r="P760" s="13"/>
    </row>
    <row r="761" spans="1:16" s="12" customFormat="1" ht="15" customHeight="1" x14ac:dyDescent="0.4">
      <c r="A761" s="24"/>
      <c r="B761" s="24"/>
      <c r="C761" s="24"/>
      <c r="P761" s="13"/>
    </row>
    <row r="762" spans="1:16" s="12" customFormat="1" ht="15" customHeight="1" x14ac:dyDescent="0.4">
      <c r="A762" s="24"/>
      <c r="B762" s="24"/>
      <c r="C762" s="24"/>
      <c r="P762" s="13"/>
    </row>
    <row r="763" spans="1:16" s="12" customFormat="1" ht="15" customHeight="1" x14ac:dyDescent="0.4">
      <c r="A763" s="24"/>
      <c r="B763" s="24"/>
      <c r="C763" s="24"/>
      <c r="P763" s="13"/>
    </row>
    <row r="764" spans="1:16" s="12" customFormat="1" ht="15" customHeight="1" x14ac:dyDescent="0.4">
      <c r="A764" s="24"/>
      <c r="B764" s="24"/>
      <c r="C764" s="24"/>
      <c r="P764" s="13"/>
    </row>
    <row r="765" spans="1:16" s="12" customFormat="1" ht="15" customHeight="1" x14ac:dyDescent="0.4">
      <c r="A765" s="24"/>
      <c r="B765" s="24"/>
      <c r="C765" s="24"/>
      <c r="P765" s="13"/>
    </row>
    <row r="766" spans="1:16" s="12" customFormat="1" ht="15" customHeight="1" x14ac:dyDescent="0.4">
      <c r="A766" s="24"/>
      <c r="B766" s="24"/>
      <c r="C766" s="24"/>
      <c r="P766" s="13"/>
    </row>
    <row r="767" spans="1:16" s="12" customFormat="1" ht="15" customHeight="1" x14ac:dyDescent="0.4">
      <c r="A767" s="24"/>
      <c r="B767" s="24"/>
      <c r="C767" s="24"/>
      <c r="P767" s="13"/>
    </row>
    <row r="768" spans="1:16" s="12" customFormat="1" ht="15" customHeight="1" x14ac:dyDescent="0.4">
      <c r="A768" s="24"/>
      <c r="B768" s="24"/>
      <c r="C768" s="24"/>
      <c r="P768" s="13"/>
    </row>
    <row r="769" spans="1:16" s="12" customFormat="1" ht="15" customHeight="1" x14ac:dyDescent="0.4">
      <c r="A769" s="24"/>
      <c r="B769" s="24"/>
      <c r="C769" s="24"/>
      <c r="P769" s="13"/>
    </row>
    <row r="770" spans="1:16" s="12" customFormat="1" ht="15" customHeight="1" x14ac:dyDescent="0.4">
      <c r="A770" s="24"/>
      <c r="B770" s="24"/>
      <c r="C770" s="24"/>
      <c r="P770" s="13"/>
    </row>
    <row r="771" spans="1:16" s="12" customFormat="1" ht="15" customHeight="1" x14ac:dyDescent="0.4">
      <c r="A771" s="24"/>
      <c r="B771" s="24"/>
      <c r="C771" s="24"/>
      <c r="P771" s="13"/>
    </row>
    <row r="772" spans="1:16" s="12" customFormat="1" ht="15" customHeight="1" x14ac:dyDescent="0.4">
      <c r="A772" s="24"/>
      <c r="B772" s="24"/>
      <c r="C772" s="24"/>
      <c r="P772" s="13"/>
    </row>
    <row r="773" spans="1:16" s="12" customFormat="1" ht="15" customHeight="1" x14ac:dyDescent="0.4">
      <c r="A773" s="24"/>
      <c r="B773" s="24"/>
      <c r="C773" s="24"/>
      <c r="P773" s="13"/>
    </row>
    <row r="774" spans="1:16" s="12" customFormat="1" ht="15" customHeight="1" x14ac:dyDescent="0.4">
      <c r="A774" s="24"/>
      <c r="B774" s="24"/>
      <c r="C774" s="24"/>
      <c r="P774" s="13"/>
    </row>
    <row r="775" spans="1:16" s="12" customFormat="1" ht="15" customHeight="1" x14ac:dyDescent="0.4">
      <c r="A775" s="24"/>
      <c r="B775" s="24"/>
      <c r="C775" s="24"/>
      <c r="P775" s="13"/>
    </row>
    <row r="776" spans="1:16" s="12" customFormat="1" ht="15" customHeight="1" x14ac:dyDescent="0.4">
      <c r="A776" s="24"/>
      <c r="B776" s="24"/>
      <c r="C776" s="24"/>
      <c r="P776" s="13"/>
    </row>
    <row r="777" spans="1:16" s="12" customFormat="1" ht="15" customHeight="1" x14ac:dyDescent="0.4">
      <c r="A777" s="24"/>
      <c r="B777" s="24"/>
      <c r="C777" s="24"/>
      <c r="P777" s="13"/>
    </row>
    <row r="778" spans="1:16" s="12" customFormat="1" ht="15" customHeight="1" x14ac:dyDescent="0.4">
      <c r="A778" s="24"/>
      <c r="B778" s="24"/>
      <c r="C778" s="24"/>
      <c r="P778" s="13"/>
    </row>
    <row r="779" spans="1:16" s="12" customFormat="1" ht="15" customHeight="1" x14ac:dyDescent="0.4">
      <c r="A779" s="24"/>
      <c r="B779" s="24"/>
      <c r="C779" s="24"/>
      <c r="P779" s="13"/>
    </row>
    <row r="780" spans="1:16" s="12" customFormat="1" ht="15" customHeight="1" x14ac:dyDescent="0.4">
      <c r="A780" s="24"/>
      <c r="B780" s="24"/>
      <c r="C780" s="24"/>
      <c r="P780" s="13"/>
    </row>
    <row r="781" spans="1:16" s="12" customFormat="1" ht="15" customHeight="1" x14ac:dyDescent="0.4">
      <c r="A781" s="24"/>
      <c r="B781" s="24"/>
      <c r="C781" s="24"/>
      <c r="P781" s="13"/>
    </row>
    <row r="782" spans="1:16" s="12" customFormat="1" ht="15" customHeight="1" x14ac:dyDescent="0.4">
      <c r="A782" s="24"/>
      <c r="B782" s="24"/>
      <c r="C782" s="24"/>
      <c r="P782" s="13"/>
    </row>
    <row r="783" spans="1:16" s="12" customFormat="1" ht="15" customHeight="1" x14ac:dyDescent="0.4">
      <c r="A783" s="24"/>
      <c r="B783" s="24"/>
      <c r="C783" s="24"/>
      <c r="P783" s="13"/>
    </row>
    <row r="784" spans="1:16" s="12" customFormat="1" ht="15" customHeight="1" x14ac:dyDescent="0.4">
      <c r="A784" s="24"/>
      <c r="B784" s="24"/>
      <c r="C784" s="24"/>
      <c r="P784" s="13"/>
    </row>
    <row r="785" spans="1:16" s="12" customFormat="1" ht="15" customHeight="1" x14ac:dyDescent="0.4">
      <c r="A785" s="24"/>
      <c r="B785" s="24"/>
      <c r="C785" s="24"/>
      <c r="P785" s="13"/>
    </row>
    <row r="786" spans="1:16" s="12" customFormat="1" ht="15" customHeight="1" x14ac:dyDescent="0.4">
      <c r="A786" s="24"/>
      <c r="B786" s="24"/>
      <c r="C786" s="24"/>
      <c r="P786" s="13"/>
    </row>
    <row r="787" spans="1:16" s="12" customFormat="1" ht="15" customHeight="1" x14ac:dyDescent="0.4">
      <c r="A787" s="24"/>
      <c r="B787" s="24"/>
      <c r="C787" s="24"/>
      <c r="P787" s="13"/>
    </row>
    <row r="788" spans="1:16" s="12" customFormat="1" ht="15" customHeight="1" x14ac:dyDescent="0.4">
      <c r="A788" s="24"/>
      <c r="B788" s="24"/>
      <c r="C788" s="24"/>
      <c r="P788" s="13"/>
    </row>
    <row r="789" spans="1:16" s="12" customFormat="1" ht="15" customHeight="1" x14ac:dyDescent="0.4">
      <c r="A789" s="24"/>
      <c r="B789" s="24"/>
      <c r="C789" s="24"/>
      <c r="P789" s="13"/>
    </row>
    <row r="790" spans="1:16" s="12" customFormat="1" ht="15" customHeight="1" x14ac:dyDescent="0.4">
      <c r="A790" s="24"/>
      <c r="B790" s="24"/>
      <c r="C790" s="24"/>
      <c r="P790" s="13"/>
    </row>
    <row r="791" spans="1:16" s="12" customFormat="1" ht="15" customHeight="1" x14ac:dyDescent="0.4">
      <c r="A791" s="24"/>
      <c r="B791" s="24"/>
      <c r="C791" s="24"/>
      <c r="P791" s="13"/>
    </row>
    <row r="792" spans="1:16" s="12" customFormat="1" ht="15" customHeight="1" x14ac:dyDescent="0.4">
      <c r="A792" s="24"/>
      <c r="B792" s="24"/>
      <c r="C792" s="24"/>
      <c r="P792" s="13"/>
    </row>
    <row r="793" spans="1:16" s="12" customFormat="1" ht="15" customHeight="1" x14ac:dyDescent="0.4">
      <c r="A793" s="24"/>
      <c r="B793" s="24"/>
      <c r="C793" s="24"/>
      <c r="P793" s="13"/>
    </row>
    <row r="794" spans="1:16" s="12" customFormat="1" ht="15" customHeight="1" x14ac:dyDescent="0.4">
      <c r="A794" s="24"/>
      <c r="B794" s="24"/>
      <c r="C794" s="24"/>
      <c r="P794" s="13"/>
    </row>
    <row r="795" spans="1:16" s="12" customFormat="1" ht="15" customHeight="1" x14ac:dyDescent="0.4">
      <c r="A795" s="24"/>
      <c r="B795" s="24"/>
      <c r="C795" s="24"/>
      <c r="P795" s="13"/>
    </row>
    <row r="796" spans="1:16" s="12" customFormat="1" ht="15" customHeight="1" x14ac:dyDescent="0.4">
      <c r="A796" s="24"/>
      <c r="B796" s="24"/>
      <c r="C796" s="24"/>
      <c r="P796" s="13"/>
    </row>
    <row r="797" spans="1:16" s="12" customFormat="1" ht="15" customHeight="1" x14ac:dyDescent="0.4">
      <c r="A797" s="24"/>
      <c r="B797" s="24"/>
      <c r="C797" s="24"/>
      <c r="P797" s="13"/>
    </row>
    <row r="798" spans="1:16" s="12" customFormat="1" ht="15" customHeight="1" x14ac:dyDescent="0.4">
      <c r="A798" s="24"/>
      <c r="B798" s="24"/>
      <c r="C798" s="24"/>
      <c r="P798" s="13"/>
    </row>
    <row r="799" spans="1:16" s="12" customFormat="1" ht="15" customHeight="1" x14ac:dyDescent="0.4">
      <c r="A799" s="24"/>
      <c r="B799" s="24"/>
      <c r="C799" s="24"/>
      <c r="P799" s="13"/>
    </row>
    <row r="800" spans="1:16" s="12" customFormat="1" ht="15" customHeight="1" x14ac:dyDescent="0.4">
      <c r="A800" s="24"/>
      <c r="B800" s="24"/>
      <c r="C800" s="24"/>
      <c r="P800" s="13"/>
    </row>
    <row r="801" spans="1:16" s="12" customFormat="1" ht="15" customHeight="1" x14ac:dyDescent="0.4">
      <c r="A801" s="24"/>
      <c r="B801" s="24"/>
      <c r="C801" s="24"/>
      <c r="P801" s="13"/>
    </row>
    <row r="802" spans="1:16" s="12" customFormat="1" ht="15" customHeight="1" x14ac:dyDescent="0.4">
      <c r="A802" s="24"/>
      <c r="B802" s="24"/>
      <c r="C802" s="24"/>
      <c r="P802" s="13"/>
    </row>
    <row r="803" spans="1:16" s="12" customFormat="1" ht="15" customHeight="1" x14ac:dyDescent="0.4">
      <c r="A803" s="24"/>
      <c r="B803" s="24"/>
      <c r="C803" s="24"/>
      <c r="P803" s="13"/>
    </row>
    <row r="804" spans="1:16" s="12" customFormat="1" ht="15" customHeight="1" x14ac:dyDescent="0.4">
      <c r="A804" s="24"/>
      <c r="B804" s="24"/>
      <c r="C804" s="24"/>
      <c r="P804" s="13"/>
    </row>
    <row r="805" spans="1:16" s="12" customFormat="1" ht="15" customHeight="1" x14ac:dyDescent="0.4">
      <c r="A805" s="24"/>
      <c r="B805" s="24"/>
      <c r="C805" s="24"/>
      <c r="P805" s="13"/>
    </row>
    <row r="806" spans="1:16" s="12" customFormat="1" ht="15" customHeight="1" x14ac:dyDescent="0.4">
      <c r="A806" s="24"/>
      <c r="B806" s="24"/>
      <c r="C806" s="24"/>
      <c r="P806" s="13"/>
    </row>
    <row r="807" spans="1:16" s="12" customFormat="1" ht="15" customHeight="1" x14ac:dyDescent="0.4">
      <c r="A807" s="24"/>
      <c r="B807" s="24"/>
      <c r="C807" s="24"/>
      <c r="P807" s="13"/>
    </row>
    <row r="808" spans="1:16" s="12" customFormat="1" ht="15" customHeight="1" x14ac:dyDescent="0.4">
      <c r="A808" s="24"/>
      <c r="B808" s="24"/>
      <c r="C808" s="24"/>
      <c r="P808" s="13"/>
    </row>
    <row r="809" spans="1:16" s="12" customFormat="1" ht="15" customHeight="1" x14ac:dyDescent="0.4">
      <c r="A809" s="24"/>
      <c r="B809" s="24"/>
      <c r="C809" s="24"/>
      <c r="P809" s="13"/>
    </row>
    <row r="810" spans="1:16" s="12" customFormat="1" ht="15" customHeight="1" x14ac:dyDescent="0.4">
      <c r="A810" s="24"/>
      <c r="B810" s="24"/>
      <c r="C810" s="24"/>
      <c r="P810" s="13"/>
    </row>
    <row r="811" spans="1:16" s="12" customFormat="1" ht="15" customHeight="1" x14ac:dyDescent="0.4">
      <c r="A811" s="24"/>
      <c r="B811" s="24"/>
      <c r="C811" s="24"/>
      <c r="P811" s="13"/>
    </row>
    <row r="812" spans="1:16" s="12" customFormat="1" ht="15" customHeight="1" x14ac:dyDescent="0.4">
      <c r="A812" s="24"/>
      <c r="B812" s="24"/>
      <c r="C812" s="24"/>
      <c r="P812" s="13"/>
    </row>
    <row r="813" spans="1:16" s="12" customFormat="1" ht="15" customHeight="1" x14ac:dyDescent="0.4">
      <c r="A813" s="24"/>
      <c r="B813" s="24"/>
      <c r="C813" s="24"/>
      <c r="P813" s="13"/>
    </row>
    <row r="814" spans="1:16" s="12" customFormat="1" ht="15" customHeight="1" x14ac:dyDescent="0.4">
      <c r="A814" s="24"/>
      <c r="B814" s="24"/>
      <c r="C814" s="24"/>
      <c r="P814" s="13"/>
    </row>
    <row r="815" spans="1:16" s="12" customFormat="1" ht="15" customHeight="1" x14ac:dyDescent="0.4">
      <c r="A815" s="24"/>
      <c r="B815" s="24"/>
      <c r="C815" s="24"/>
      <c r="P815" s="13"/>
    </row>
    <row r="816" spans="1:16" s="12" customFormat="1" ht="15" customHeight="1" x14ac:dyDescent="0.4">
      <c r="A816" s="24"/>
      <c r="B816" s="24"/>
      <c r="C816" s="24"/>
      <c r="P816" s="13"/>
    </row>
    <row r="817" spans="1:16" s="12" customFormat="1" ht="15" customHeight="1" x14ac:dyDescent="0.4">
      <c r="A817" s="24"/>
      <c r="B817" s="24"/>
      <c r="C817" s="24"/>
      <c r="P817" s="13"/>
    </row>
    <row r="818" spans="1:16" s="12" customFormat="1" ht="15" customHeight="1" x14ac:dyDescent="0.4">
      <c r="A818" s="24"/>
      <c r="B818" s="24"/>
      <c r="C818" s="24"/>
      <c r="P818" s="13"/>
    </row>
    <row r="819" spans="1:16" s="12" customFormat="1" ht="15" customHeight="1" x14ac:dyDescent="0.4">
      <c r="A819" s="24"/>
      <c r="B819" s="24"/>
      <c r="C819" s="24"/>
      <c r="P819" s="13"/>
    </row>
    <row r="820" spans="1:16" s="12" customFormat="1" ht="15" customHeight="1" x14ac:dyDescent="0.4">
      <c r="A820" s="24"/>
      <c r="B820" s="24"/>
      <c r="C820" s="24"/>
      <c r="P820" s="13"/>
    </row>
    <row r="821" spans="1:16" s="12" customFormat="1" ht="15" customHeight="1" x14ac:dyDescent="0.4">
      <c r="A821" s="24"/>
      <c r="B821" s="24"/>
      <c r="C821" s="24"/>
      <c r="P821" s="13"/>
    </row>
    <row r="822" spans="1:16" s="12" customFormat="1" ht="15" customHeight="1" x14ac:dyDescent="0.4">
      <c r="A822" s="24"/>
      <c r="B822" s="24"/>
      <c r="C822" s="24"/>
      <c r="P822" s="13"/>
    </row>
    <row r="823" spans="1:16" s="12" customFormat="1" ht="15" customHeight="1" x14ac:dyDescent="0.4">
      <c r="A823" s="24"/>
      <c r="B823" s="24"/>
      <c r="C823" s="24"/>
      <c r="P823" s="13"/>
    </row>
    <row r="824" spans="1:16" s="12" customFormat="1" ht="15" customHeight="1" x14ac:dyDescent="0.4">
      <c r="A824" s="24"/>
      <c r="B824" s="24"/>
      <c r="C824" s="24"/>
      <c r="P824" s="13"/>
    </row>
    <row r="825" spans="1:16" s="12" customFormat="1" ht="15" customHeight="1" x14ac:dyDescent="0.4">
      <c r="A825" s="24"/>
      <c r="B825" s="24"/>
      <c r="C825" s="24"/>
      <c r="P825" s="13"/>
    </row>
    <row r="826" spans="1:16" s="12" customFormat="1" ht="15" customHeight="1" x14ac:dyDescent="0.4">
      <c r="A826" s="24"/>
      <c r="B826" s="24"/>
      <c r="C826" s="24"/>
      <c r="P826" s="13"/>
    </row>
    <row r="827" spans="1:16" s="12" customFormat="1" ht="15" customHeight="1" x14ac:dyDescent="0.4">
      <c r="A827" s="24"/>
      <c r="B827" s="24"/>
      <c r="C827" s="24"/>
      <c r="P827" s="13"/>
    </row>
    <row r="828" spans="1:16" s="12" customFormat="1" ht="15" customHeight="1" x14ac:dyDescent="0.4">
      <c r="A828" s="24"/>
      <c r="B828" s="24"/>
      <c r="C828" s="24"/>
      <c r="P828" s="13"/>
    </row>
    <row r="829" spans="1:16" s="12" customFormat="1" ht="15" customHeight="1" x14ac:dyDescent="0.4">
      <c r="A829" s="24"/>
      <c r="B829" s="24"/>
      <c r="C829" s="24"/>
      <c r="P829" s="13"/>
    </row>
    <row r="830" spans="1:16" s="12" customFormat="1" ht="15" customHeight="1" x14ac:dyDescent="0.4">
      <c r="A830" s="24"/>
      <c r="B830" s="24"/>
      <c r="C830" s="24"/>
      <c r="P830" s="13"/>
    </row>
    <row r="831" spans="1:16" s="12" customFormat="1" ht="15" customHeight="1" x14ac:dyDescent="0.4">
      <c r="A831" s="24"/>
      <c r="B831" s="24"/>
      <c r="C831" s="24"/>
      <c r="P831" s="13"/>
    </row>
    <row r="832" spans="1:16" s="12" customFormat="1" ht="15" customHeight="1" x14ac:dyDescent="0.4">
      <c r="A832" s="24"/>
      <c r="B832" s="24"/>
      <c r="C832" s="24"/>
      <c r="P832" s="13"/>
    </row>
    <row r="833" spans="1:16" s="12" customFormat="1" ht="15" customHeight="1" x14ac:dyDescent="0.4">
      <c r="A833" s="24"/>
      <c r="B833" s="24"/>
      <c r="C833" s="24"/>
      <c r="P833" s="13"/>
    </row>
    <row r="834" spans="1:16" s="12" customFormat="1" ht="15" customHeight="1" x14ac:dyDescent="0.4">
      <c r="A834" s="24"/>
      <c r="B834" s="24"/>
      <c r="C834" s="24"/>
      <c r="P834" s="13"/>
    </row>
    <row r="835" spans="1:16" s="12" customFormat="1" ht="15" customHeight="1" x14ac:dyDescent="0.4">
      <c r="A835" s="24"/>
      <c r="B835" s="24"/>
      <c r="C835" s="24"/>
      <c r="P835" s="13"/>
    </row>
    <row r="836" spans="1:16" s="12" customFormat="1" ht="15" customHeight="1" x14ac:dyDescent="0.4">
      <c r="A836" s="24"/>
      <c r="B836" s="24"/>
      <c r="C836" s="24"/>
      <c r="P836" s="13"/>
    </row>
    <row r="837" spans="1:16" s="12" customFormat="1" ht="15" customHeight="1" x14ac:dyDescent="0.4">
      <c r="A837" s="24"/>
      <c r="B837" s="24"/>
      <c r="C837" s="24"/>
      <c r="P837" s="13"/>
    </row>
    <row r="838" spans="1:16" s="12" customFormat="1" ht="15" customHeight="1" x14ac:dyDescent="0.4">
      <c r="A838" s="24"/>
      <c r="B838" s="24"/>
      <c r="C838" s="24"/>
      <c r="P838" s="13"/>
    </row>
    <row r="839" spans="1:16" s="12" customFormat="1" ht="15" customHeight="1" x14ac:dyDescent="0.4">
      <c r="A839" s="24"/>
      <c r="B839" s="24"/>
      <c r="C839" s="24"/>
      <c r="P839" s="13"/>
    </row>
    <row r="840" spans="1:16" s="12" customFormat="1" ht="15" customHeight="1" x14ac:dyDescent="0.4">
      <c r="A840" s="24"/>
      <c r="B840" s="24"/>
      <c r="C840" s="24"/>
      <c r="P840" s="13"/>
    </row>
    <row r="841" spans="1:16" s="12" customFormat="1" ht="15" customHeight="1" x14ac:dyDescent="0.4">
      <c r="A841" s="24"/>
      <c r="B841" s="24"/>
      <c r="C841" s="24"/>
      <c r="P841" s="13"/>
    </row>
    <row r="842" spans="1:16" s="12" customFormat="1" ht="15" customHeight="1" x14ac:dyDescent="0.4">
      <c r="A842" s="24"/>
      <c r="B842" s="24"/>
      <c r="C842" s="24"/>
      <c r="P842" s="13"/>
    </row>
    <row r="843" spans="1:16" s="12" customFormat="1" ht="15" customHeight="1" x14ac:dyDescent="0.4">
      <c r="A843" s="24"/>
      <c r="B843" s="24"/>
      <c r="C843" s="24"/>
      <c r="P843" s="13"/>
    </row>
    <row r="844" spans="1:16" s="12" customFormat="1" ht="15" customHeight="1" x14ac:dyDescent="0.4">
      <c r="A844" s="24"/>
      <c r="B844" s="24"/>
      <c r="C844" s="24"/>
      <c r="P844" s="13"/>
    </row>
    <row r="845" spans="1:16" s="12" customFormat="1" ht="15" customHeight="1" x14ac:dyDescent="0.4">
      <c r="A845" s="24"/>
      <c r="B845" s="24"/>
      <c r="C845" s="24"/>
      <c r="P845" s="13"/>
    </row>
    <row r="846" spans="1:16" s="12" customFormat="1" ht="15" customHeight="1" x14ac:dyDescent="0.4">
      <c r="A846" s="24"/>
      <c r="B846" s="24"/>
      <c r="C846" s="24"/>
      <c r="P846" s="13"/>
    </row>
    <row r="847" spans="1:16" s="12" customFormat="1" ht="15" customHeight="1" x14ac:dyDescent="0.4">
      <c r="A847" s="24"/>
      <c r="B847" s="24"/>
      <c r="C847" s="24"/>
      <c r="P847" s="13"/>
    </row>
    <row r="848" spans="1:16" s="12" customFormat="1" ht="15" customHeight="1" x14ac:dyDescent="0.4">
      <c r="A848" s="24"/>
      <c r="B848" s="24"/>
      <c r="C848" s="24"/>
      <c r="P848" s="13"/>
    </row>
    <row r="849" spans="1:16" s="12" customFormat="1" ht="15" customHeight="1" x14ac:dyDescent="0.4">
      <c r="A849" s="24"/>
      <c r="B849" s="24"/>
      <c r="C849" s="24"/>
      <c r="P849" s="13"/>
    </row>
    <row r="850" spans="1:16" s="12" customFormat="1" ht="15" customHeight="1" x14ac:dyDescent="0.4">
      <c r="A850" s="24"/>
      <c r="B850" s="24"/>
      <c r="C850" s="24"/>
      <c r="P850" s="13"/>
    </row>
    <row r="851" spans="1:16" s="12" customFormat="1" ht="15" customHeight="1" x14ac:dyDescent="0.4">
      <c r="A851" s="24"/>
      <c r="B851" s="24"/>
      <c r="C851" s="24"/>
      <c r="P851" s="13"/>
    </row>
    <row r="852" spans="1:16" s="12" customFormat="1" ht="15" customHeight="1" x14ac:dyDescent="0.4">
      <c r="A852" s="24"/>
      <c r="B852" s="24"/>
      <c r="C852" s="24"/>
      <c r="P852" s="13"/>
    </row>
    <row r="853" spans="1:16" s="12" customFormat="1" ht="15" customHeight="1" x14ac:dyDescent="0.4">
      <c r="A853" s="24"/>
      <c r="B853" s="24"/>
      <c r="C853" s="24"/>
      <c r="P853" s="13"/>
    </row>
    <row r="854" spans="1:16" s="12" customFormat="1" ht="15" customHeight="1" x14ac:dyDescent="0.4">
      <c r="A854" s="24"/>
      <c r="B854" s="24"/>
      <c r="C854" s="24"/>
      <c r="P854" s="13"/>
    </row>
    <row r="855" spans="1:16" s="12" customFormat="1" ht="15" customHeight="1" x14ac:dyDescent="0.4">
      <c r="A855" s="24"/>
      <c r="B855" s="24"/>
      <c r="C855" s="24"/>
      <c r="P855" s="13"/>
    </row>
    <row r="856" spans="1:16" s="12" customFormat="1" ht="15" customHeight="1" x14ac:dyDescent="0.4">
      <c r="A856" s="24"/>
      <c r="B856" s="24"/>
      <c r="C856" s="24"/>
      <c r="P856" s="13"/>
    </row>
    <row r="857" spans="1:16" s="12" customFormat="1" ht="15" customHeight="1" x14ac:dyDescent="0.4">
      <c r="A857" s="24"/>
      <c r="B857" s="24"/>
      <c r="C857" s="24"/>
      <c r="P857" s="13"/>
    </row>
    <row r="858" spans="1:16" s="12" customFormat="1" ht="15" customHeight="1" x14ac:dyDescent="0.4">
      <c r="A858" s="24"/>
      <c r="B858" s="24"/>
      <c r="C858" s="24"/>
      <c r="P858" s="13"/>
    </row>
    <row r="859" spans="1:16" s="12" customFormat="1" ht="15" customHeight="1" x14ac:dyDescent="0.4">
      <c r="A859" s="24"/>
      <c r="B859" s="24"/>
      <c r="C859" s="24"/>
      <c r="P859" s="13"/>
    </row>
    <row r="860" spans="1:16" s="12" customFormat="1" ht="15" customHeight="1" x14ac:dyDescent="0.4">
      <c r="A860" s="24"/>
      <c r="B860" s="24"/>
      <c r="C860" s="24"/>
      <c r="P860" s="13"/>
    </row>
    <row r="861" spans="1:16" s="12" customFormat="1" ht="15" customHeight="1" x14ac:dyDescent="0.4">
      <c r="A861" s="24"/>
      <c r="B861" s="24"/>
      <c r="C861" s="24"/>
      <c r="P861" s="13"/>
    </row>
    <row r="862" spans="1:16" s="12" customFormat="1" ht="15" customHeight="1" x14ac:dyDescent="0.4">
      <c r="A862" s="24"/>
      <c r="B862" s="24"/>
      <c r="C862" s="24"/>
      <c r="P862" s="13"/>
    </row>
    <row r="863" spans="1:16" s="12" customFormat="1" ht="15" customHeight="1" x14ac:dyDescent="0.4">
      <c r="A863" s="24"/>
      <c r="B863" s="24"/>
      <c r="C863" s="24"/>
      <c r="P863" s="13"/>
    </row>
    <row r="864" spans="1:16" s="12" customFormat="1" ht="15" customHeight="1" x14ac:dyDescent="0.4">
      <c r="A864" s="24"/>
      <c r="B864" s="24"/>
      <c r="C864" s="24"/>
      <c r="P864" s="13"/>
    </row>
    <row r="865" spans="1:16" s="12" customFormat="1" ht="15" customHeight="1" x14ac:dyDescent="0.4">
      <c r="A865" s="24"/>
      <c r="B865" s="24"/>
      <c r="C865" s="24"/>
      <c r="P865" s="13"/>
    </row>
    <row r="866" spans="1:16" s="12" customFormat="1" ht="15" customHeight="1" x14ac:dyDescent="0.4">
      <c r="A866" s="24"/>
      <c r="B866" s="24"/>
      <c r="C866" s="24"/>
      <c r="P866" s="13"/>
    </row>
    <row r="867" spans="1:16" s="12" customFormat="1" ht="15" customHeight="1" x14ac:dyDescent="0.4">
      <c r="A867" s="24"/>
      <c r="B867" s="24"/>
      <c r="C867" s="24"/>
      <c r="P867" s="13"/>
    </row>
    <row r="868" spans="1:16" s="12" customFormat="1" ht="15" customHeight="1" x14ac:dyDescent="0.4">
      <c r="A868" s="24"/>
      <c r="B868" s="24"/>
      <c r="C868" s="24"/>
      <c r="P868" s="13"/>
    </row>
    <row r="869" spans="1:16" s="12" customFormat="1" ht="15" customHeight="1" x14ac:dyDescent="0.4">
      <c r="A869" s="24"/>
      <c r="B869" s="24"/>
      <c r="C869" s="24"/>
      <c r="P869" s="13"/>
    </row>
    <row r="870" spans="1:16" s="12" customFormat="1" ht="15" customHeight="1" x14ac:dyDescent="0.4">
      <c r="A870" s="24"/>
      <c r="B870" s="24"/>
      <c r="C870" s="24"/>
      <c r="P870" s="13"/>
    </row>
    <row r="871" spans="1:16" s="12" customFormat="1" ht="15" customHeight="1" x14ac:dyDescent="0.4">
      <c r="A871" s="24"/>
      <c r="B871" s="24"/>
      <c r="C871" s="24"/>
      <c r="P871" s="13"/>
    </row>
    <row r="872" spans="1:16" s="12" customFormat="1" ht="15" customHeight="1" x14ac:dyDescent="0.4">
      <c r="A872" s="24"/>
      <c r="B872" s="24"/>
      <c r="C872" s="24"/>
      <c r="P872" s="13"/>
    </row>
    <row r="873" spans="1:16" s="12" customFormat="1" ht="15" customHeight="1" x14ac:dyDescent="0.4">
      <c r="A873" s="24"/>
      <c r="B873" s="24"/>
      <c r="C873" s="24"/>
      <c r="P873" s="13"/>
    </row>
    <row r="874" spans="1:16" s="12" customFormat="1" ht="15" customHeight="1" x14ac:dyDescent="0.4">
      <c r="A874" s="24"/>
      <c r="B874" s="24"/>
      <c r="C874" s="24"/>
      <c r="P874" s="13"/>
    </row>
    <row r="875" spans="1:16" s="12" customFormat="1" ht="15" customHeight="1" x14ac:dyDescent="0.4">
      <c r="A875" s="24"/>
      <c r="B875" s="24"/>
      <c r="C875" s="24"/>
      <c r="P875" s="13"/>
    </row>
    <row r="876" spans="1:16" s="12" customFormat="1" ht="15" customHeight="1" x14ac:dyDescent="0.4">
      <c r="A876" s="24"/>
      <c r="B876" s="24"/>
      <c r="C876" s="24"/>
      <c r="P876" s="13"/>
    </row>
    <row r="877" spans="1:16" s="12" customFormat="1" ht="15" customHeight="1" x14ac:dyDescent="0.4">
      <c r="A877" s="24"/>
      <c r="B877" s="24"/>
      <c r="C877" s="24"/>
      <c r="P877" s="13"/>
    </row>
    <row r="878" spans="1:16" s="12" customFormat="1" ht="15" customHeight="1" x14ac:dyDescent="0.4">
      <c r="A878" s="24"/>
      <c r="B878" s="24"/>
      <c r="C878" s="24"/>
      <c r="P878" s="13"/>
    </row>
    <row r="879" spans="1:16" s="12" customFormat="1" ht="15" customHeight="1" x14ac:dyDescent="0.4">
      <c r="A879" s="24"/>
      <c r="B879" s="24"/>
      <c r="C879" s="24"/>
      <c r="P879" s="13"/>
    </row>
    <row r="880" spans="1:16" s="12" customFormat="1" ht="15" customHeight="1" x14ac:dyDescent="0.4">
      <c r="A880" s="24"/>
      <c r="B880" s="24"/>
      <c r="C880" s="24"/>
      <c r="P880" s="13"/>
    </row>
    <row r="881" spans="1:16" s="12" customFormat="1" ht="15" customHeight="1" x14ac:dyDescent="0.4">
      <c r="A881" s="24"/>
      <c r="B881" s="24"/>
      <c r="C881" s="24"/>
      <c r="P881" s="13"/>
    </row>
    <row r="882" spans="1:16" s="12" customFormat="1" ht="15" customHeight="1" x14ac:dyDescent="0.4">
      <c r="A882" s="24"/>
      <c r="B882" s="24"/>
      <c r="C882" s="24"/>
      <c r="P882" s="13"/>
    </row>
    <row r="883" spans="1:16" s="12" customFormat="1" ht="15" customHeight="1" x14ac:dyDescent="0.4">
      <c r="A883" s="24"/>
      <c r="B883" s="24"/>
      <c r="C883" s="24"/>
      <c r="P883" s="13"/>
    </row>
    <row r="884" spans="1:16" s="12" customFormat="1" ht="15" customHeight="1" x14ac:dyDescent="0.4">
      <c r="A884" s="24"/>
      <c r="B884" s="24"/>
      <c r="C884" s="24"/>
      <c r="P884" s="13"/>
    </row>
    <row r="885" spans="1:16" s="12" customFormat="1" ht="15" customHeight="1" x14ac:dyDescent="0.4">
      <c r="A885" s="24"/>
      <c r="B885" s="24"/>
      <c r="C885" s="24"/>
      <c r="P885" s="13"/>
    </row>
    <row r="886" spans="1:16" s="12" customFormat="1" ht="15" customHeight="1" x14ac:dyDescent="0.4">
      <c r="A886" s="24"/>
      <c r="B886" s="24"/>
      <c r="C886" s="24"/>
      <c r="P886" s="13"/>
    </row>
    <row r="887" spans="1:16" s="12" customFormat="1" ht="15" customHeight="1" x14ac:dyDescent="0.4">
      <c r="A887" s="24"/>
      <c r="B887" s="24"/>
      <c r="C887" s="24"/>
      <c r="P887" s="13"/>
    </row>
    <row r="888" spans="1:16" s="12" customFormat="1" ht="15" customHeight="1" x14ac:dyDescent="0.4">
      <c r="A888" s="24"/>
      <c r="B888" s="24"/>
      <c r="C888" s="24"/>
      <c r="P888" s="13"/>
    </row>
    <row r="889" spans="1:16" s="12" customFormat="1" ht="15" customHeight="1" x14ac:dyDescent="0.4">
      <c r="A889" s="24"/>
      <c r="B889" s="24"/>
      <c r="C889" s="24"/>
      <c r="P889" s="13"/>
    </row>
    <row r="890" spans="1:16" s="12" customFormat="1" ht="15" customHeight="1" x14ac:dyDescent="0.4">
      <c r="A890" s="24"/>
      <c r="B890" s="24"/>
      <c r="C890" s="24"/>
      <c r="P890" s="13"/>
    </row>
    <row r="891" spans="1:16" s="12" customFormat="1" ht="15" customHeight="1" x14ac:dyDescent="0.4">
      <c r="A891" s="24"/>
      <c r="B891" s="24"/>
      <c r="C891" s="24"/>
      <c r="P891" s="13"/>
    </row>
    <row r="892" spans="1:16" s="12" customFormat="1" ht="15" customHeight="1" x14ac:dyDescent="0.4">
      <c r="A892" s="24"/>
      <c r="B892" s="24"/>
      <c r="C892" s="24"/>
      <c r="P892" s="13"/>
    </row>
    <row r="893" spans="1:16" s="12" customFormat="1" ht="15" customHeight="1" x14ac:dyDescent="0.4">
      <c r="A893" s="24"/>
      <c r="B893" s="24"/>
      <c r="C893" s="24"/>
      <c r="P893" s="13"/>
    </row>
    <row r="894" spans="1:16" s="12" customFormat="1" ht="15" customHeight="1" x14ac:dyDescent="0.4">
      <c r="A894" s="24"/>
      <c r="B894" s="24"/>
      <c r="C894" s="24"/>
      <c r="P894" s="13"/>
    </row>
    <row r="895" spans="1:16" s="12" customFormat="1" ht="15" customHeight="1" x14ac:dyDescent="0.4">
      <c r="A895" s="24"/>
      <c r="B895" s="24"/>
      <c r="C895" s="24"/>
      <c r="P895" s="13"/>
    </row>
    <row r="896" spans="1:16" s="12" customFormat="1" ht="15" customHeight="1" x14ac:dyDescent="0.4">
      <c r="A896" s="24"/>
      <c r="B896" s="24"/>
      <c r="C896" s="24"/>
      <c r="P896" s="13"/>
    </row>
    <row r="897" spans="1:16" s="12" customFormat="1" ht="15" customHeight="1" x14ac:dyDescent="0.4">
      <c r="A897" s="24"/>
      <c r="B897" s="24"/>
      <c r="C897" s="24"/>
      <c r="P897" s="13"/>
    </row>
    <row r="898" spans="1:16" s="12" customFormat="1" ht="15" customHeight="1" x14ac:dyDescent="0.4">
      <c r="A898" s="24"/>
      <c r="B898" s="24"/>
      <c r="C898" s="24"/>
      <c r="P898" s="13"/>
    </row>
    <row r="899" spans="1:16" s="12" customFormat="1" ht="15" customHeight="1" x14ac:dyDescent="0.4">
      <c r="A899" s="24"/>
      <c r="B899" s="24"/>
      <c r="C899" s="24"/>
      <c r="P899" s="13"/>
    </row>
    <row r="900" spans="1:16" s="12" customFormat="1" ht="15" customHeight="1" x14ac:dyDescent="0.4">
      <c r="A900" s="24"/>
      <c r="B900" s="24"/>
      <c r="C900" s="24"/>
      <c r="P900" s="13"/>
    </row>
    <row r="901" spans="1:16" s="12" customFormat="1" ht="15" customHeight="1" x14ac:dyDescent="0.4">
      <c r="A901" s="24"/>
      <c r="B901" s="24"/>
      <c r="C901" s="24"/>
      <c r="P901" s="13"/>
    </row>
    <row r="902" spans="1:16" s="12" customFormat="1" ht="15" customHeight="1" x14ac:dyDescent="0.4">
      <c r="A902" s="24"/>
      <c r="B902" s="24"/>
      <c r="C902" s="24"/>
      <c r="P902" s="13"/>
    </row>
    <row r="903" spans="1:16" s="12" customFormat="1" ht="15" customHeight="1" x14ac:dyDescent="0.4">
      <c r="A903" s="24"/>
      <c r="B903" s="24"/>
      <c r="C903" s="24"/>
      <c r="P903" s="13"/>
    </row>
    <row r="904" spans="1:16" s="12" customFormat="1" ht="15" customHeight="1" x14ac:dyDescent="0.4">
      <c r="A904" s="24"/>
      <c r="B904" s="24"/>
      <c r="C904" s="24"/>
      <c r="P904" s="13"/>
    </row>
    <row r="905" spans="1:16" s="12" customFormat="1" ht="15" customHeight="1" x14ac:dyDescent="0.4">
      <c r="A905" s="24"/>
      <c r="B905" s="24"/>
      <c r="C905" s="24"/>
      <c r="P905" s="13"/>
    </row>
    <row r="906" spans="1:16" s="12" customFormat="1" ht="15" customHeight="1" x14ac:dyDescent="0.4">
      <c r="A906" s="24"/>
      <c r="B906" s="24"/>
      <c r="C906" s="24"/>
      <c r="P906" s="13"/>
    </row>
    <row r="907" spans="1:16" s="12" customFormat="1" ht="15" customHeight="1" x14ac:dyDescent="0.4">
      <c r="A907" s="24"/>
      <c r="B907" s="24"/>
      <c r="C907" s="24"/>
      <c r="P907" s="13"/>
    </row>
    <row r="908" spans="1:16" s="12" customFormat="1" ht="15" customHeight="1" x14ac:dyDescent="0.4">
      <c r="A908" s="24"/>
      <c r="B908" s="24"/>
      <c r="C908" s="24"/>
      <c r="P908" s="13"/>
    </row>
    <row r="909" spans="1:16" s="12" customFormat="1" ht="15" customHeight="1" x14ac:dyDescent="0.4">
      <c r="A909" s="24"/>
      <c r="B909" s="24"/>
      <c r="C909" s="24"/>
      <c r="P909" s="13"/>
    </row>
    <row r="910" spans="1:16" s="12" customFormat="1" ht="15" customHeight="1" x14ac:dyDescent="0.4">
      <c r="A910" s="24"/>
      <c r="B910" s="24"/>
      <c r="C910" s="24"/>
      <c r="P910" s="13"/>
    </row>
    <row r="911" spans="1:16" s="12" customFormat="1" ht="15" customHeight="1" x14ac:dyDescent="0.4">
      <c r="A911" s="24"/>
      <c r="B911" s="24"/>
      <c r="C911" s="24"/>
      <c r="P911" s="13"/>
    </row>
    <row r="912" spans="1:16" s="12" customFormat="1" ht="15" customHeight="1" x14ac:dyDescent="0.4">
      <c r="A912" s="24"/>
      <c r="B912" s="24"/>
      <c r="C912" s="24"/>
      <c r="P912" s="13"/>
    </row>
    <row r="913" spans="1:16" s="12" customFormat="1" ht="15" customHeight="1" x14ac:dyDescent="0.4">
      <c r="A913" s="24"/>
      <c r="B913" s="24"/>
      <c r="C913" s="24"/>
      <c r="P913" s="13"/>
    </row>
    <row r="914" spans="1:16" s="12" customFormat="1" ht="15" customHeight="1" x14ac:dyDescent="0.4">
      <c r="A914" s="24"/>
      <c r="B914" s="24"/>
      <c r="C914" s="24"/>
      <c r="P914" s="13"/>
    </row>
    <row r="915" spans="1:16" s="12" customFormat="1" ht="15" customHeight="1" x14ac:dyDescent="0.4">
      <c r="A915" s="24"/>
      <c r="B915" s="24"/>
      <c r="C915" s="24"/>
      <c r="P915" s="13"/>
    </row>
    <row r="916" spans="1:16" s="12" customFormat="1" ht="15" customHeight="1" x14ac:dyDescent="0.4">
      <c r="A916" s="24"/>
      <c r="B916" s="24"/>
      <c r="C916" s="24"/>
      <c r="P916" s="13"/>
    </row>
    <row r="917" spans="1:16" s="12" customFormat="1" ht="15" customHeight="1" x14ac:dyDescent="0.4">
      <c r="A917" s="24"/>
      <c r="B917" s="24"/>
      <c r="C917" s="24"/>
      <c r="P917" s="13"/>
    </row>
    <row r="918" spans="1:16" s="12" customFormat="1" ht="15" customHeight="1" x14ac:dyDescent="0.4">
      <c r="A918" s="24"/>
      <c r="B918" s="24"/>
      <c r="C918" s="24"/>
      <c r="P918" s="13"/>
    </row>
    <row r="919" spans="1:16" s="12" customFormat="1" ht="15" customHeight="1" x14ac:dyDescent="0.4">
      <c r="A919" s="24"/>
      <c r="B919" s="24"/>
      <c r="C919" s="24"/>
      <c r="P919" s="13"/>
    </row>
    <row r="920" spans="1:16" s="12" customFormat="1" ht="15" customHeight="1" x14ac:dyDescent="0.4">
      <c r="A920" s="24"/>
      <c r="B920" s="24"/>
      <c r="C920" s="24"/>
      <c r="P920" s="13"/>
    </row>
    <row r="921" spans="1:16" s="12" customFormat="1" ht="15" customHeight="1" x14ac:dyDescent="0.4">
      <c r="A921" s="24"/>
      <c r="B921" s="24"/>
      <c r="C921" s="24"/>
      <c r="P921" s="13"/>
    </row>
    <row r="922" spans="1:16" s="12" customFormat="1" ht="15" customHeight="1" x14ac:dyDescent="0.4">
      <c r="A922" s="24"/>
      <c r="B922" s="24"/>
      <c r="C922" s="24"/>
      <c r="P922" s="13"/>
    </row>
    <row r="923" spans="1:16" s="12" customFormat="1" ht="15" customHeight="1" x14ac:dyDescent="0.4">
      <c r="A923" s="24"/>
      <c r="B923" s="24"/>
      <c r="C923" s="24"/>
      <c r="P923" s="13"/>
    </row>
    <row r="924" spans="1:16" s="12" customFormat="1" ht="15" customHeight="1" x14ac:dyDescent="0.4">
      <c r="A924" s="24"/>
      <c r="B924" s="24"/>
      <c r="C924" s="24"/>
      <c r="P924" s="13"/>
    </row>
    <row r="925" spans="1:16" s="12" customFormat="1" ht="15" customHeight="1" x14ac:dyDescent="0.4">
      <c r="A925" s="24"/>
      <c r="B925" s="24"/>
      <c r="C925" s="24"/>
      <c r="P925" s="13"/>
    </row>
    <row r="926" spans="1:16" s="12" customFormat="1" ht="15" customHeight="1" x14ac:dyDescent="0.4">
      <c r="A926" s="24"/>
      <c r="B926" s="24"/>
      <c r="C926" s="24"/>
      <c r="P926" s="13"/>
    </row>
    <row r="927" spans="1:16" s="12" customFormat="1" ht="15" customHeight="1" x14ac:dyDescent="0.4">
      <c r="A927" s="24"/>
      <c r="B927" s="24"/>
      <c r="C927" s="24"/>
      <c r="P927" s="13"/>
    </row>
    <row r="928" spans="1:16" s="12" customFormat="1" ht="15" customHeight="1" x14ac:dyDescent="0.4">
      <c r="A928" s="24"/>
      <c r="B928" s="24"/>
      <c r="C928" s="24"/>
      <c r="P928" s="13"/>
    </row>
    <row r="929" spans="1:16" s="12" customFormat="1" ht="15" customHeight="1" x14ac:dyDescent="0.4">
      <c r="A929" s="24"/>
      <c r="B929" s="24"/>
      <c r="C929" s="24"/>
      <c r="P929" s="13"/>
    </row>
    <row r="930" spans="1:16" s="12" customFormat="1" ht="15" customHeight="1" x14ac:dyDescent="0.4">
      <c r="A930" s="24"/>
      <c r="B930" s="24"/>
      <c r="C930" s="24"/>
      <c r="P930" s="13"/>
    </row>
    <row r="931" spans="1:16" s="12" customFormat="1" ht="15" customHeight="1" x14ac:dyDescent="0.4">
      <c r="A931" s="24"/>
      <c r="B931" s="24"/>
      <c r="C931" s="24"/>
      <c r="P931" s="13"/>
    </row>
    <row r="932" spans="1:16" s="12" customFormat="1" ht="15" customHeight="1" x14ac:dyDescent="0.4">
      <c r="A932" s="24"/>
      <c r="B932" s="24"/>
      <c r="C932" s="24"/>
      <c r="P932" s="13"/>
    </row>
    <row r="933" spans="1:16" s="12" customFormat="1" ht="15" customHeight="1" x14ac:dyDescent="0.4">
      <c r="A933" s="24"/>
      <c r="B933" s="24"/>
      <c r="C933" s="24"/>
      <c r="P933" s="13"/>
    </row>
    <row r="934" spans="1:16" s="12" customFormat="1" ht="15" customHeight="1" x14ac:dyDescent="0.4">
      <c r="A934" s="24"/>
      <c r="B934" s="24"/>
      <c r="C934" s="24"/>
      <c r="P934" s="13"/>
    </row>
    <row r="935" spans="1:16" s="12" customFormat="1" ht="15" customHeight="1" x14ac:dyDescent="0.4">
      <c r="A935" s="24"/>
      <c r="B935" s="24"/>
      <c r="C935" s="24"/>
      <c r="P935" s="13"/>
    </row>
    <row r="936" spans="1:16" s="12" customFormat="1" ht="15" customHeight="1" x14ac:dyDescent="0.4">
      <c r="A936" s="24"/>
      <c r="B936" s="24"/>
      <c r="C936" s="24"/>
      <c r="P936" s="13"/>
    </row>
    <row r="937" spans="1:16" s="12" customFormat="1" ht="15" customHeight="1" x14ac:dyDescent="0.4">
      <c r="A937" s="24"/>
      <c r="B937" s="24"/>
      <c r="C937" s="24"/>
      <c r="P937" s="13"/>
    </row>
    <row r="938" spans="1:16" s="12" customFormat="1" ht="15" customHeight="1" x14ac:dyDescent="0.4">
      <c r="A938" s="24"/>
      <c r="B938" s="24"/>
      <c r="C938" s="24"/>
      <c r="P938" s="13"/>
    </row>
    <row r="939" spans="1:16" s="12" customFormat="1" ht="15" customHeight="1" x14ac:dyDescent="0.4">
      <c r="A939" s="24"/>
      <c r="B939" s="24"/>
      <c r="C939" s="24"/>
      <c r="P939" s="13"/>
    </row>
    <row r="940" spans="1:16" s="12" customFormat="1" ht="15" customHeight="1" x14ac:dyDescent="0.4">
      <c r="A940" s="24"/>
      <c r="B940" s="24"/>
      <c r="C940" s="24"/>
      <c r="P940" s="13"/>
    </row>
    <row r="941" spans="1:16" s="12" customFormat="1" ht="15" customHeight="1" x14ac:dyDescent="0.4">
      <c r="A941" s="24"/>
      <c r="B941" s="24"/>
      <c r="C941" s="24"/>
      <c r="P941" s="13"/>
    </row>
    <row r="942" spans="1:16" s="12" customFormat="1" ht="15" customHeight="1" x14ac:dyDescent="0.4">
      <c r="A942" s="24"/>
      <c r="B942" s="24"/>
      <c r="C942" s="24"/>
      <c r="P942" s="13"/>
    </row>
    <row r="943" spans="1:16" s="12" customFormat="1" ht="15" customHeight="1" x14ac:dyDescent="0.4">
      <c r="A943" s="24"/>
      <c r="B943" s="24"/>
      <c r="C943" s="24"/>
      <c r="P943" s="13"/>
    </row>
    <row r="944" spans="1:16" s="12" customFormat="1" ht="15" customHeight="1" x14ac:dyDescent="0.4">
      <c r="A944" s="24"/>
      <c r="B944" s="24"/>
      <c r="C944" s="24"/>
      <c r="P944" s="13"/>
    </row>
    <row r="945" spans="1:16" s="12" customFormat="1" ht="15" customHeight="1" x14ac:dyDescent="0.4">
      <c r="A945" s="24"/>
      <c r="B945" s="24"/>
      <c r="C945" s="24"/>
      <c r="P945" s="13"/>
    </row>
    <row r="946" spans="1:16" s="12" customFormat="1" ht="15" customHeight="1" x14ac:dyDescent="0.4">
      <c r="A946" s="24"/>
      <c r="B946" s="24"/>
      <c r="C946" s="24"/>
      <c r="P946" s="13"/>
    </row>
    <row r="947" spans="1:16" s="12" customFormat="1" ht="15" customHeight="1" x14ac:dyDescent="0.4">
      <c r="A947" s="24"/>
      <c r="B947" s="24"/>
      <c r="C947" s="24"/>
      <c r="P947" s="13"/>
    </row>
    <row r="948" spans="1:16" s="12" customFormat="1" ht="15" customHeight="1" x14ac:dyDescent="0.4">
      <c r="A948" s="24"/>
      <c r="B948" s="24"/>
      <c r="C948" s="24"/>
      <c r="P948" s="13"/>
    </row>
    <row r="949" spans="1:16" s="12" customFormat="1" ht="15" customHeight="1" x14ac:dyDescent="0.4">
      <c r="A949" s="24"/>
      <c r="B949" s="24"/>
      <c r="C949" s="24"/>
      <c r="P949" s="13"/>
    </row>
    <row r="950" spans="1:16" s="12" customFormat="1" ht="15" customHeight="1" x14ac:dyDescent="0.4">
      <c r="A950" s="24"/>
      <c r="B950" s="24"/>
      <c r="C950" s="24"/>
      <c r="P950" s="13"/>
    </row>
    <row r="951" spans="1:16" s="12" customFormat="1" ht="15" customHeight="1" x14ac:dyDescent="0.4">
      <c r="A951" s="24"/>
      <c r="B951" s="24"/>
      <c r="C951" s="24"/>
      <c r="P951" s="13"/>
    </row>
    <row r="952" spans="1:16" s="12" customFormat="1" ht="15" customHeight="1" x14ac:dyDescent="0.4">
      <c r="A952" s="24"/>
      <c r="B952" s="24"/>
      <c r="C952" s="24"/>
      <c r="P952" s="13"/>
    </row>
    <row r="953" spans="1:16" s="12" customFormat="1" ht="15" customHeight="1" x14ac:dyDescent="0.4">
      <c r="A953" s="24"/>
      <c r="B953" s="24"/>
      <c r="C953" s="24"/>
      <c r="P953" s="13"/>
    </row>
    <row r="954" spans="1:16" s="12" customFormat="1" ht="15" customHeight="1" x14ac:dyDescent="0.4">
      <c r="A954" s="24"/>
      <c r="B954" s="24"/>
      <c r="C954" s="24"/>
      <c r="P954" s="13"/>
    </row>
    <row r="955" spans="1:16" s="12" customFormat="1" ht="15" customHeight="1" x14ac:dyDescent="0.4">
      <c r="A955" s="24"/>
      <c r="B955" s="24"/>
      <c r="C955" s="24"/>
      <c r="P955" s="13"/>
    </row>
    <row r="956" spans="1:16" s="12" customFormat="1" ht="15" customHeight="1" x14ac:dyDescent="0.4">
      <c r="A956" s="24"/>
      <c r="B956" s="24"/>
      <c r="C956" s="24"/>
      <c r="P956" s="13"/>
    </row>
    <row r="957" spans="1:16" s="12" customFormat="1" ht="15" customHeight="1" x14ac:dyDescent="0.4">
      <c r="A957" s="24"/>
      <c r="B957" s="24"/>
      <c r="C957" s="24"/>
      <c r="P957" s="13"/>
    </row>
    <row r="958" spans="1:16" s="12" customFormat="1" ht="15" customHeight="1" x14ac:dyDescent="0.4">
      <c r="A958" s="24"/>
      <c r="B958" s="24"/>
      <c r="C958" s="24"/>
      <c r="P958" s="13"/>
    </row>
    <row r="959" spans="1:16" s="12" customFormat="1" ht="15" customHeight="1" x14ac:dyDescent="0.4">
      <c r="A959" s="24"/>
      <c r="B959" s="24"/>
      <c r="C959" s="24"/>
      <c r="P959" s="13"/>
    </row>
    <row r="960" spans="1:16" s="12" customFormat="1" ht="15" customHeight="1" x14ac:dyDescent="0.4">
      <c r="A960" s="24"/>
      <c r="B960" s="24"/>
      <c r="C960" s="24"/>
      <c r="P960" s="13"/>
    </row>
    <row r="961" spans="1:16" s="12" customFormat="1" ht="15" customHeight="1" x14ac:dyDescent="0.4">
      <c r="A961" s="24"/>
      <c r="B961" s="24"/>
      <c r="C961" s="24"/>
      <c r="P961" s="13"/>
    </row>
    <row r="962" spans="1:16" s="12" customFormat="1" ht="15" customHeight="1" x14ac:dyDescent="0.4">
      <c r="A962" s="24"/>
      <c r="B962" s="24"/>
      <c r="C962" s="24"/>
      <c r="P962" s="13"/>
    </row>
    <row r="963" spans="1:16" s="12" customFormat="1" ht="15" customHeight="1" x14ac:dyDescent="0.4">
      <c r="A963" s="24"/>
      <c r="B963" s="24"/>
      <c r="C963" s="24"/>
      <c r="P963" s="13"/>
    </row>
    <row r="964" spans="1:16" s="12" customFormat="1" ht="15" customHeight="1" x14ac:dyDescent="0.4">
      <c r="A964" s="24"/>
      <c r="B964" s="24"/>
      <c r="C964" s="24"/>
      <c r="P964" s="13"/>
    </row>
    <row r="965" spans="1:16" s="12" customFormat="1" ht="15" customHeight="1" x14ac:dyDescent="0.4">
      <c r="A965" s="24"/>
      <c r="B965" s="24"/>
      <c r="C965" s="24"/>
      <c r="P965" s="13"/>
    </row>
    <row r="966" spans="1:16" s="12" customFormat="1" ht="15" customHeight="1" x14ac:dyDescent="0.4">
      <c r="A966" s="24"/>
      <c r="B966" s="24"/>
      <c r="C966" s="24"/>
      <c r="P966" s="13"/>
    </row>
    <row r="967" spans="1:16" s="12" customFormat="1" ht="15" customHeight="1" x14ac:dyDescent="0.4">
      <c r="A967" s="24"/>
      <c r="B967" s="24"/>
      <c r="C967" s="24"/>
      <c r="P967" s="13"/>
    </row>
    <row r="968" spans="1:16" s="12" customFormat="1" ht="15" customHeight="1" x14ac:dyDescent="0.4">
      <c r="A968" s="24"/>
      <c r="B968" s="24"/>
      <c r="C968" s="24"/>
      <c r="P968" s="13"/>
    </row>
    <row r="969" spans="1:16" s="12" customFormat="1" ht="15" customHeight="1" x14ac:dyDescent="0.4">
      <c r="A969" s="24"/>
      <c r="B969" s="24"/>
      <c r="C969" s="24"/>
      <c r="P969" s="13"/>
    </row>
    <row r="970" spans="1:16" s="12" customFormat="1" ht="15" customHeight="1" x14ac:dyDescent="0.4">
      <c r="A970" s="24"/>
      <c r="B970" s="24"/>
      <c r="C970" s="24"/>
      <c r="P970" s="13"/>
    </row>
    <row r="971" spans="1:16" s="12" customFormat="1" ht="15" customHeight="1" x14ac:dyDescent="0.4">
      <c r="A971" s="24"/>
      <c r="B971" s="24"/>
      <c r="C971" s="24"/>
      <c r="P971" s="13"/>
    </row>
    <row r="972" spans="1:16" s="12" customFormat="1" ht="15" customHeight="1" x14ac:dyDescent="0.4">
      <c r="A972" s="24"/>
      <c r="B972" s="24"/>
      <c r="C972" s="24"/>
      <c r="P972" s="13"/>
    </row>
    <row r="973" spans="1:16" s="12" customFormat="1" ht="15" customHeight="1" x14ac:dyDescent="0.4">
      <c r="A973" s="24"/>
      <c r="B973" s="24"/>
      <c r="C973" s="24"/>
      <c r="P973" s="13"/>
    </row>
    <row r="974" spans="1:16" s="12" customFormat="1" ht="15" customHeight="1" x14ac:dyDescent="0.4">
      <c r="A974" s="24"/>
      <c r="B974" s="24"/>
      <c r="C974" s="24"/>
      <c r="P974" s="13"/>
    </row>
    <row r="975" spans="1:16" s="12" customFormat="1" ht="15" customHeight="1" x14ac:dyDescent="0.4">
      <c r="A975" s="24"/>
      <c r="B975" s="24"/>
      <c r="C975" s="24"/>
      <c r="P975" s="13"/>
    </row>
    <row r="976" spans="1:16" s="12" customFormat="1" ht="15" customHeight="1" x14ac:dyDescent="0.4">
      <c r="A976" s="24"/>
      <c r="B976" s="24"/>
      <c r="C976" s="24"/>
      <c r="P976" s="13"/>
    </row>
    <row r="977" spans="1:16" s="12" customFormat="1" ht="15" customHeight="1" x14ac:dyDescent="0.4">
      <c r="A977" s="24"/>
      <c r="B977" s="24"/>
      <c r="C977" s="24"/>
      <c r="P977" s="13"/>
    </row>
    <row r="978" spans="1:16" s="12" customFormat="1" ht="15" customHeight="1" x14ac:dyDescent="0.4">
      <c r="A978" s="24"/>
      <c r="B978" s="24"/>
      <c r="C978" s="24"/>
      <c r="P978" s="13"/>
    </row>
    <row r="979" spans="1:16" s="12" customFormat="1" ht="15" customHeight="1" x14ac:dyDescent="0.4">
      <c r="A979" s="24"/>
      <c r="B979" s="24"/>
      <c r="C979" s="24"/>
      <c r="P979" s="13"/>
    </row>
    <row r="980" spans="1:16" s="12" customFormat="1" ht="15" customHeight="1" x14ac:dyDescent="0.4">
      <c r="A980" s="24"/>
      <c r="B980" s="24"/>
      <c r="C980" s="24"/>
      <c r="P980" s="13"/>
    </row>
    <row r="981" spans="1:16" s="12" customFormat="1" ht="15" customHeight="1" x14ac:dyDescent="0.4">
      <c r="A981" s="24"/>
      <c r="B981" s="24"/>
      <c r="C981" s="24"/>
      <c r="P981" s="13"/>
    </row>
    <row r="982" spans="1:16" s="12" customFormat="1" ht="15" customHeight="1" x14ac:dyDescent="0.4">
      <c r="A982" s="24"/>
      <c r="B982" s="24"/>
      <c r="C982" s="24"/>
      <c r="P982" s="13"/>
    </row>
    <row r="983" spans="1:16" s="12" customFormat="1" ht="15" customHeight="1" x14ac:dyDescent="0.4">
      <c r="A983" s="24"/>
      <c r="B983" s="24"/>
      <c r="C983" s="24"/>
      <c r="P983" s="13"/>
    </row>
    <row r="984" spans="1:16" s="12" customFormat="1" ht="15" customHeight="1" x14ac:dyDescent="0.4">
      <c r="A984" s="24"/>
      <c r="B984" s="24"/>
      <c r="C984" s="24"/>
      <c r="P984" s="13"/>
    </row>
    <row r="985" spans="1:16" s="12" customFormat="1" ht="15" customHeight="1" x14ac:dyDescent="0.4">
      <c r="A985" s="24"/>
      <c r="B985" s="24"/>
      <c r="C985" s="24"/>
      <c r="P985" s="13"/>
    </row>
    <row r="986" spans="1:16" s="12" customFormat="1" ht="15" customHeight="1" x14ac:dyDescent="0.4">
      <c r="A986" s="24"/>
      <c r="B986" s="24"/>
      <c r="C986" s="24"/>
      <c r="P986" s="13"/>
    </row>
    <row r="987" spans="1:16" s="12" customFormat="1" ht="15" customHeight="1" x14ac:dyDescent="0.4">
      <c r="A987" s="24"/>
      <c r="B987" s="24"/>
      <c r="C987" s="24"/>
      <c r="P987" s="13"/>
    </row>
    <row r="988" spans="1:16" s="12" customFormat="1" ht="15" customHeight="1" x14ac:dyDescent="0.4">
      <c r="A988" s="24"/>
      <c r="B988" s="24"/>
      <c r="C988" s="24"/>
      <c r="P988" s="13"/>
    </row>
    <row r="989" spans="1:16" s="12" customFormat="1" ht="15" customHeight="1" x14ac:dyDescent="0.4">
      <c r="A989" s="24"/>
      <c r="B989" s="24"/>
      <c r="C989" s="24"/>
      <c r="P989" s="13"/>
    </row>
    <row r="990" spans="1:16" s="12" customFormat="1" ht="15" customHeight="1" x14ac:dyDescent="0.4">
      <c r="A990" s="24"/>
      <c r="B990" s="24"/>
      <c r="C990" s="24"/>
      <c r="P990" s="13"/>
    </row>
    <row r="991" spans="1:16" s="12" customFormat="1" ht="15" customHeight="1" x14ac:dyDescent="0.4">
      <c r="A991" s="24"/>
      <c r="B991" s="24"/>
      <c r="C991" s="24"/>
      <c r="P991" s="13"/>
    </row>
    <row r="992" spans="1:16" s="12" customFormat="1" ht="15" customHeight="1" x14ac:dyDescent="0.4">
      <c r="A992" s="24"/>
      <c r="B992" s="24"/>
      <c r="C992" s="24"/>
      <c r="P992" s="13"/>
    </row>
    <row r="993" spans="1:16" s="12" customFormat="1" ht="15" customHeight="1" x14ac:dyDescent="0.4">
      <c r="A993" s="24"/>
      <c r="B993" s="24"/>
      <c r="C993" s="24"/>
      <c r="P993" s="13"/>
    </row>
    <row r="994" spans="1:16" s="12" customFormat="1" ht="15" customHeight="1" x14ac:dyDescent="0.4">
      <c r="A994" s="24"/>
      <c r="B994" s="24"/>
      <c r="C994" s="24"/>
      <c r="P994" s="13"/>
    </row>
    <row r="995" spans="1:16" s="12" customFormat="1" ht="15" customHeight="1" x14ac:dyDescent="0.4">
      <c r="A995" s="24"/>
      <c r="B995" s="24"/>
      <c r="C995" s="24"/>
      <c r="P995" s="13"/>
    </row>
    <row r="996" spans="1:16" s="12" customFormat="1" ht="15" customHeight="1" x14ac:dyDescent="0.4">
      <c r="A996" s="24"/>
      <c r="B996" s="24"/>
      <c r="C996" s="24"/>
      <c r="P996" s="13"/>
    </row>
    <row r="997" spans="1:16" s="12" customFormat="1" ht="15" customHeight="1" x14ac:dyDescent="0.4">
      <c r="A997" s="24"/>
      <c r="B997" s="24"/>
      <c r="C997" s="24"/>
      <c r="P997" s="13"/>
    </row>
    <row r="998" spans="1:16" s="12" customFormat="1" ht="15" customHeight="1" x14ac:dyDescent="0.4">
      <c r="A998" s="24"/>
      <c r="B998" s="24"/>
      <c r="C998" s="24"/>
      <c r="P998" s="13"/>
    </row>
    <row r="999" spans="1:16" s="12" customFormat="1" ht="15" customHeight="1" x14ac:dyDescent="0.4">
      <c r="A999" s="24"/>
      <c r="B999" s="24"/>
      <c r="C999" s="24"/>
      <c r="P999" s="13"/>
    </row>
    <row r="1000" spans="1:16" s="12" customFormat="1" ht="15" customHeight="1" x14ac:dyDescent="0.4">
      <c r="A1000" s="24"/>
      <c r="B1000" s="24"/>
      <c r="C1000" s="24"/>
      <c r="P1000" s="13"/>
    </row>
    <row r="1001" spans="1:16" s="12" customFormat="1" ht="15" customHeight="1" x14ac:dyDescent="0.4">
      <c r="A1001" s="24"/>
      <c r="B1001" s="24"/>
      <c r="C1001" s="24"/>
      <c r="P1001" s="13"/>
    </row>
    <row r="1002" spans="1:16" s="12" customFormat="1" ht="15" customHeight="1" x14ac:dyDescent="0.4">
      <c r="A1002" s="24"/>
      <c r="B1002" s="24"/>
      <c r="C1002" s="24"/>
      <c r="P1002" s="13"/>
    </row>
    <row r="1003" spans="1:16" s="12" customFormat="1" ht="15" customHeight="1" x14ac:dyDescent="0.4">
      <c r="A1003" s="24"/>
      <c r="B1003" s="24"/>
      <c r="C1003" s="24"/>
      <c r="P1003" s="13"/>
    </row>
    <row r="1004" spans="1:16" s="12" customFormat="1" ht="15" customHeight="1" x14ac:dyDescent="0.4">
      <c r="A1004" s="24"/>
      <c r="B1004" s="24"/>
      <c r="C1004" s="24"/>
      <c r="P1004" s="13"/>
    </row>
    <row r="1005" spans="1:16" s="12" customFormat="1" ht="15" customHeight="1" x14ac:dyDescent="0.4">
      <c r="A1005" s="24"/>
      <c r="B1005" s="24"/>
      <c r="C1005" s="24"/>
      <c r="P1005" s="13"/>
    </row>
    <row r="1006" spans="1:16" s="12" customFormat="1" ht="15" customHeight="1" x14ac:dyDescent="0.4">
      <c r="A1006" s="24"/>
      <c r="B1006" s="24"/>
      <c r="C1006" s="24"/>
      <c r="P1006" s="13"/>
    </row>
    <row r="1007" spans="1:16" s="12" customFormat="1" ht="15" customHeight="1" x14ac:dyDescent="0.4">
      <c r="A1007" s="24"/>
      <c r="B1007" s="24"/>
      <c r="C1007" s="24"/>
      <c r="P1007" s="13"/>
    </row>
    <row r="1008" spans="1:16" s="12" customFormat="1" ht="15" customHeight="1" x14ac:dyDescent="0.4">
      <c r="A1008" s="24"/>
      <c r="B1008" s="24"/>
      <c r="C1008" s="24"/>
      <c r="P1008" s="13"/>
    </row>
    <row r="1009" spans="1:16" s="12" customFormat="1" ht="15" customHeight="1" x14ac:dyDescent="0.4">
      <c r="A1009" s="24"/>
      <c r="B1009" s="24"/>
      <c r="C1009" s="24"/>
      <c r="P1009" s="13"/>
    </row>
    <row r="1010" spans="1:16" s="12" customFormat="1" ht="15" customHeight="1" x14ac:dyDescent="0.4">
      <c r="A1010" s="24"/>
      <c r="B1010" s="24"/>
      <c r="C1010" s="24"/>
      <c r="P1010" s="13"/>
    </row>
    <row r="1011" spans="1:16" s="12" customFormat="1" ht="15" customHeight="1" x14ac:dyDescent="0.4">
      <c r="A1011" s="24"/>
      <c r="B1011" s="24"/>
      <c r="C1011" s="24"/>
      <c r="P1011" s="13"/>
    </row>
    <row r="1012" spans="1:16" s="12" customFormat="1" ht="15" customHeight="1" x14ac:dyDescent="0.4">
      <c r="A1012" s="24"/>
      <c r="B1012" s="24"/>
      <c r="C1012" s="24"/>
      <c r="P1012" s="13"/>
    </row>
    <row r="1013" spans="1:16" s="12" customFormat="1" ht="15" customHeight="1" x14ac:dyDescent="0.4">
      <c r="A1013" s="24"/>
      <c r="B1013" s="24"/>
      <c r="C1013" s="24"/>
      <c r="P1013" s="13"/>
    </row>
    <row r="1014" spans="1:16" s="12" customFormat="1" ht="15" customHeight="1" x14ac:dyDescent="0.4">
      <c r="A1014" s="24"/>
      <c r="B1014" s="24"/>
      <c r="C1014" s="24"/>
      <c r="P1014" s="13"/>
    </row>
    <row r="1015" spans="1:16" s="12" customFormat="1" ht="15" customHeight="1" x14ac:dyDescent="0.4">
      <c r="A1015" s="24"/>
      <c r="B1015" s="24"/>
      <c r="C1015" s="24"/>
      <c r="P1015" s="13"/>
    </row>
    <row r="1016" spans="1:16" s="12" customFormat="1" ht="15" customHeight="1" x14ac:dyDescent="0.4">
      <c r="A1016" s="24"/>
      <c r="B1016" s="24"/>
      <c r="C1016" s="24"/>
      <c r="P1016" s="13"/>
    </row>
    <row r="1017" spans="1:16" s="12" customFormat="1" ht="15" customHeight="1" x14ac:dyDescent="0.4">
      <c r="A1017" s="24"/>
      <c r="B1017" s="24"/>
      <c r="C1017" s="24"/>
      <c r="P1017" s="13"/>
    </row>
    <row r="1018" spans="1:16" s="12" customFormat="1" ht="15" customHeight="1" x14ac:dyDescent="0.4">
      <c r="A1018" s="24"/>
      <c r="B1018" s="24"/>
      <c r="C1018" s="24"/>
      <c r="P1018" s="13"/>
    </row>
    <row r="1019" spans="1:16" s="12" customFormat="1" ht="15" customHeight="1" x14ac:dyDescent="0.4">
      <c r="A1019" s="24"/>
      <c r="B1019" s="24"/>
      <c r="C1019" s="24"/>
      <c r="P1019" s="13"/>
    </row>
    <row r="1020" spans="1:16" s="12" customFormat="1" ht="15" customHeight="1" x14ac:dyDescent="0.4">
      <c r="A1020" s="24"/>
      <c r="B1020" s="24"/>
      <c r="C1020" s="24"/>
      <c r="P1020" s="13"/>
    </row>
    <row r="1021" spans="1:16" s="12" customFormat="1" ht="15" customHeight="1" x14ac:dyDescent="0.4">
      <c r="A1021" s="24"/>
      <c r="B1021" s="24"/>
      <c r="C1021" s="24"/>
      <c r="P1021" s="13"/>
    </row>
    <row r="1022" spans="1:16" s="12" customFormat="1" ht="15" customHeight="1" x14ac:dyDescent="0.4">
      <c r="A1022" s="24"/>
      <c r="B1022" s="24"/>
      <c r="C1022" s="24"/>
      <c r="P1022" s="13"/>
    </row>
    <row r="1023" spans="1:16" s="12" customFormat="1" ht="15" customHeight="1" x14ac:dyDescent="0.4">
      <c r="A1023" s="24"/>
      <c r="B1023" s="24"/>
      <c r="C1023" s="24"/>
      <c r="P1023" s="13"/>
    </row>
    <row r="1024" spans="1:16" s="12" customFormat="1" ht="15" customHeight="1" x14ac:dyDescent="0.4">
      <c r="A1024" s="24"/>
      <c r="B1024" s="24"/>
      <c r="C1024" s="24"/>
      <c r="P1024" s="13"/>
    </row>
    <row r="1025" spans="1:16" s="12" customFormat="1" ht="15" customHeight="1" x14ac:dyDescent="0.4">
      <c r="A1025" s="24"/>
      <c r="B1025" s="24"/>
      <c r="C1025" s="24"/>
      <c r="P1025" s="13"/>
    </row>
    <row r="1026" spans="1:16" s="12" customFormat="1" ht="15" customHeight="1" x14ac:dyDescent="0.4">
      <c r="A1026" s="24"/>
      <c r="B1026" s="24"/>
      <c r="C1026" s="24"/>
      <c r="P1026" s="13"/>
    </row>
    <row r="1027" spans="1:16" s="12" customFormat="1" ht="15" customHeight="1" x14ac:dyDescent="0.4">
      <c r="A1027" s="24"/>
      <c r="B1027" s="24"/>
      <c r="C1027" s="24"/>
      <c r="P1027" s="13"/>
    </row>
    <row r="1028" spans="1:16" s="12" customFormat="1" ht="15" customHeight="1" x14ac:dyDescent="0.4">
      <c r="A1028" s="24"/>
      <c r="B1028" s="24"/>
      <c r="C1028" s="24"/>
      <c r="P1028" s="13"/>
    </row>
    <row r="1029" spans="1:16" s="12" customFormat="1" ht="15" customHeight="1" x14ac:dyDescent="0.4">
      <c r="A1029" s="24"/>
      <c r="B1029" s="24"/>
      <c r="C1029" s="24"/>
      <c r="P1029" s="13"/>
    </row>
    <row r="1030" spans="1:16" s="12" customFormat="1" ht="15" customHeight="1" x14ac:dyDescent="0.4">
      <c r="A1030" s="24"/>
      <c r="B1030" s="24"/>
      <c r="C1030" s="24"/>
      <c r="P1030" s="13"/>
    </row>
    <row r="1031" spans="1:16" s="12" customFormat="1" ht="15" customHeight="1" x14ac:dyDescent="0.4">
      <c r="A1031" s="24"/>
      <c r="B1031" s="24"/>
      <c r="C1031" s="24"/>
      <c r="P1031" s="13"/>
    </row>
    <row r="1032" spans="1:16" s="12" customFormat="1" ht="15" customHeight="1" x14ac:dyDescent="0.4">
      <c r="A1032" s="24"/>
      <c r="B1032" s="24"/>
      <c r="C1032" s="24"/>
      <c r="P1032" s="13"/>
    </row>
    <row r="1033" spans="1:16" s="12" customFormat="1" ht="15" customHeight="1" x14ac:dyDescent="0.4">
      <c r="A1033" s="24"/>
      <c r="B1033" s="24"/>
      <c r="C1033" s="24"/>
      <c r="P1033" s="13"/>
    </row>
    <row r="1034" spans="1:16" s="12" customFormat="1" ht="15" customHeight="1" x14ac:dyDescent="0.4">
      <c r="A1034" s="24"/>
      <c r="B1034" s="24"/>
      <c r="C1034" s="24"/>
      <c r="P1034" s="13"/>
    </row>
    <row r="1035" spans="1:16" s="12" customFormat="1" ht="15" customHeight="1" x14ac:dyDescent="0.4">
      <c r="A1035" s="24"/>
      <c r="B1035" s="24"/>
      <c r="C1035" s="24"/>
      <c r="P1035" s="13"/>
    </row>
    <row r="1036" spans="1:16" s="12" customFormat="1" ht="15" customHeight="1" x14ac:dyDescent="0.4">
      <c r="A1036" s="24"/>
      <c r="B1036" s="24"/>
      <c r="C1036" s="24"/>
      <c r="P1036" s="13"/>
    </row>
    <row r="1037" spans="1:16" s="12" customFormat="1" ht="15" customHeight="1" x14ac:dyDescent="0.4">
      <c r="A1037" s="24"/>
      <c r="B1037" s="24"/>
      <c r="C1037" s="24"/>
      <c r="P1037" s="13"/>
    </row>
    <row r="1038" spans="1:16" s="12" customFormat="1" ht="15" customHeight="1" x14ac:dyDescent="0.4">
      <c r="A1038" s="24"/>
      <c r="B1038" s="24"/>
      <c r="C1038" s="24"/>
      <c r="P1038" s="13"/>
    </row>
    <row r="1039" spans="1:16" s="12" customFormat="1" ht="15" customHeight="1" x14ac:dyDescent="0.4">
      <c r="A1039" s="24"/>
      <c r="B1039" s="24"/>
      <c r="C1039" s="24"/>
      <c r="P1039" s="13"/>
    </row>
    <row r="1040" spans="1:16" s="12" customFormat="1" ht="15" customHeight="1" x14ac:dyDescent="0.4">
      <c r="A1040" s="24"/>
      <c r="B1040" s="24"/>
      <c r="C1040" s="24"/>
      <c r="P1040" s="13"/>
    </row>
    <row r="1041" spans="1:16" s="12" customFormat="1" ht="15" customHeight="1" x14ac:dyDescent="0.4">
      <c r="A1041" s="24"/>
      <c r="B1041" s="24"/>
      <c r="C1041" s="24"/>
      <c r="P1041" s="13"/>
    </row>
    <row r="1042" spans="1:16" s="12" customFormat="1" ht="15" customHeight="1" x14ac:dyDescent="0.4">
      <c r="A1042" s="24"/>
      <c r="B1042" s="24"/>
      <c r="C1042" s="24"/>
      <c r="P1042" s="13"/>
    </row>
    <row r="1043" spans="1:16" s="12" customFormat="1" ht="15" customHeight="1" x14ac:dyDescent="0.4">
      <c r="A1043" s="24"/>
      <c r="B1043" s="24"/>
      <c r="C1043" s="24"/>
      <c r="P1043" s="13"/>
    </row>
    <row r="1044" spans="1:16" s="12" customFormat="1" ht="15" customHeight="1" x14ac:dyDescent="0.4">
      <c r="A1044" s="24"/>
      <c r="B1044" s="24"/>
      <c r="C1044" s="24"/>
      <c r="P1044" s="13"/>
    </row>
    <row r="1045" spans="1:16" s="12" customFormat="1" ht="15" customHeight="1" x14ac:dyDescent="0.4">
      <c r="A1045" s="24"/>
      <c r="B1045" s="24"/>
      <c r="C1045" s="24"/>
      <c r="P1045" s="13"/>
    </row>
    <row r="1046" spans="1:16" s="12" customFormat="1" ht="15" customHeight="1" x14ac:dyDescent="0.4">
      <c r="A1046" s="24"/>
      <c r="B1046" s="24"/>
      <c r="C1046" s="24"/>
      <c r="P1046" s="13"/>
    </row>
    <row r="1047" spans="1:16" s="12" customFormat="1" ht="15" customHeight="1" x14ac:dyDescent="0.4">
      <c r="A1047" s="24"/>
      <c r="B1047" s="24"/>
      <c r="C1047" s="24"/>
      <c r="P1047" s="13"/>
    </row>
    <row r="1048" spans="1:16" s="12" customFormat="1" ht="15" customHeight="1" x14ac:dyDescent="0.4">
      <c r="A1048" s="24"/>
      <c r="B1048" s="24"/>
      <c r="C1048" s="24"/>
      <c r="P1048" s="13"/>
    </row>
    <row r="1049" spans="1:16" s="12" customFormat="1" ht="15" customHeight="1" x14ac:dyDescent="0.4">
      <c r="A1049" s="24"/>
      <c r="B1049" s="24"/>
      <c r="C1049" s="24"/>
      <c r="P1049" s="13"/>
    </row>
    <row r="1050" spans="1:16" s="12" customFormat="1" ht="15" customHeight="1" x14ac:dyDescent="0.4">
      <c r="A1050" s="24"/>
      <c r="B1050" s="24"/>
      <c r="C1050" s="24"/>
      <c r="P1050" s="13"/>
    </row>
    <row r="1051" spans="1:16" s="12" customFormat="1" ht="15" customHeight="1" x14ac:dyDescent="0.4">
      <c r="A1051" s="24"/>
      <c r="B1051" s="24"/>
      <c r="C1051" s="24"/>
      <c r="P1051" s="13"/>
    </row>
    <row r="1052" spans="1:16" s="12" customFormat="1" ht="15" customHeight="1" x14ac:dyDescent="0.4">
      <c r="A1052" s="24"/>
      <c r="B1052" s="24"/>
      <c r="C1052" s="24"/>
      <c r="P1052" s="13"/>
    </row>
    <row r="1053" spans="1:16" s="12" customFormat="1" ht="15" customHeight="1" x14ac:dyDescent="0.4">
      <c r="A1053" s="24"/>
      <c r="B1053" s="24"/>
      <c r="C1053" s="24"/>
      <c r="P1053" s="13"/>
    </row>
    <row r="1054" spans="1:16" s="12" customFormat="1" ht="15" customHeight="1" x14ac:dyDescent="0.4">
      <c r="A1054" s="24"/>
      <c r="B1054" s="24"/>
      <c r="C1054" s="24"/>
      <c r="P1054" s="13"/>
    </row>
    <row r="1055" spans="1:16" s="12" customFormat="1" ht="15" customHeight="1" x14ac:dyDescent="0.4">
      <c r="A1055" s="24"/>
      <c r="B1055" s="24"/>
      <c r="C1055" s="24"/>
      <c r="P1055" s="13"/>
    </row>
    <row r="1056" spans="1:16" s="12" customFormat="1" ht="15" customHeight="1" x14ac:dyDescent="0.4">
      <c r="A1056" s="24"/>
      <c r="B1056" s="24"/>
      <c r="C1056" s="24"/>
      <c r="P1056" s="13"/>
    </row>
    <row r="1057" spans="1:16" s="12" customFormat="1" ht="15" customHeight="1" x14ac:dyDescent="0.4">
      <c r="A1057" s="24"/>
      <c r="B1057" s="24"/>
      <c r="C1057" s="24"/>
      <c r="P1057" s="13"/>
    </row>
    <row r="1058" spans="1:16" s="12" customFormat="1" ht="15" customHeight="1" x14ac:dyDescent="0.4">
      <c r="A1058" s="24"/>
      <c r="B1058" s="24"/>
      <c r="C1058" s="24"/>
      <c r="P1058" s="13"/>
    </row>
    <row r="1059" spans="1:16" s="12" customFormat="1" ht="15" customHeight="1" x14ac:dyDescent="0.4">
      <c r="A1059" s="24"/>
      <c r="B1059" s="24"/>
      <c r="C1059" s="24"/>
      <c r="P1059" s="13"/>
    </row>
    <row r="1060" spans="1:16" s="12" customFormat="1" ht="15" customHeight="1" x14ac:dyDescent="0.4">
      <c r="A1060" s="24"/>
      <c r="B1060" s="24"/>
      <c r="C1060" s="24"/>
      <c r="P1060" s="13"/>
    </row>
    <row r="1061" spans="1:16" s="12" customFormat="1" ht="15" customHeight="1" x14ac:dyDescent="0.4">
      <c r="A1061" s="24"/>
      <c r="B1061" s="24"/>
      <c r="C1061" s="24"/>
      <c r="P1061" s="13"/>
    </row>
    <row r="1062" spans="1:16" s="12" customFormat="1" ht="15" customHeight="1" x14ac:dyDescent="0.4">
      <c r="A1062" s="24"/>
      <c r="B1062" s="24"/>
      <c r="C1062" s="24"/>
      <c r="P1062" s="13"/>
    </row>
    <row r="1063" spans="1:16" s="12" customFormat="1" ht="15" customHeight="1" x14ac:dyDescent="0.4">
      <c r="A1063" s="24"/>
      <c r="B1063" s="24"/>
      <c r="C1063" s="24"/>
      <c r="P1063" s="13"/>
    </row>
    <row r="1064" spans="1:16" s="12" customFormat="1" ht="15" customHeight="1" x14ac:dyDescent="0.4">
      <c r="A1064" s="24"/>
      <c r="B1064" s="24"/>
      <c r="C1064" s="24"/>
      <c r="P1064" s="13"/>
    </row>
    <row r="1065" spans="1:16" s="12" customFormat="1" ht="15" customHeight="1" x14ac:dyDescent="0.4">
      <c r="A1065" s="24"/>
      <c r="B1065" s="24"/>
      <c r="C1065" s="24"/>
      <c r="P1065" s="13"/>
    </row>
    <row r="1066" spans="1:16" s="12" customFormat="1" ht="15" customHeight="1" x14ac:dyDescent="0.4">
      <c r="A1066" s="24"/>
      <c r="B1066" s="24"/>
      <c r="C1066" s="24"/>
      <c r="P1066" s="13"/>
    </row>
    <row r="1067" spans="1:16" s="12" customFormat="1" ht="15" customHeight="1" x14ac:dyDescent="0.4">
      <c r="A1067" s="24"/>
      <c r="B1067" s="24"/>
      <c r="C1067" s="24"/>
      <c r="P1067" s="13"/>
    </row>
    <row r="1068" spans="1:16" s="12" customFormat="1" ht="15" customHeight="1" x14ac:dyDescent="0.4">
      <c r="A1068" s="24"/>
      <c r="B1068" s="24"/>
      <c r="C1068" s="24"/>
      <c r="P1068" s="13"/>
    </row>
    <row r="1069" spans="1:16" s="12" customFormat="1" ht="15" customHeight="1" x14ac:dyDescent="0.4">
      <c r="A1069" s="24"/>
      <c r="B1069" s="24"/>
      <c r="C1069" s="24"/>
      <c r="P1069" s="13"/>
    </row>
    <row r="1070" spans="1:16" s="12" customFormat="1" ht="15" customHeight="1" x14ac:dyDescent="0.4">
      <c r="A1070" s="24"/>
      <c r="B1070" s="24"/>
      <c r="C1070" s="24"/>
      <c r="P1070" s="13"/>
    </row>
    <row r="1071" spans="1:16" s="12" customFormat="1" ht="15" customHeight="1" x14ac:dyDescent="0.4">
      <c r="A1071" s="24"/>
      <c r="B1071" s="24"/>
      <c r="C1071" s="24"/>
      <c r="P1071" s="13"/>
    </row>
    <row r="1072" spans="1:16" s="12" customFormat="1" ht="15" customHeight="1" x14ac:dyDescent="0.4">
      <c r="A1072" s="24"/>
      <c r="B1072" s="24"/>
      <c r="C1072" s="24"/>
      <c r="P1072" s="13"/>
    </row>
    <row r="1073" spans="1:16" s="12" customFormat="1" ht="15" customHeight="1" x14ac:dyDescent="0.4">
      <c r="A1073" s="24"/>
      <c r="B1073" s="24"/>
      <c r="C1073" s="24"/>
      <c r="P1073" s="13"/>
    </row>
    <row r="1074" spans="1:16" s="12" customFormat="1" ht="15" customHeight="1" x14ac:dyDescent="0.4">
      <c r="A1074" s="24"/>
      <c r="B1074" s="24"/>
      <c r="C1074" s="24"/>
      <c r="P1074" s="13"/>
    </row>
    <row r="1075" spans="1:16" s="12" customFormat="1" ht="15" customHeight="1" x14ac:dyDescent="0.4">
      <c r="A1075" s="24"/>
      <c r="B1075" s="24"/>
      <c r="C1075" s="24"/>
      <c r="P1075" s="13"/>
    </row>
    <row r="1076" spans="1:16" s="12" customFormat="1" ht="15" customHeight="1" x14ac:dyDescent="0.4">
      <c r="A1076" s="24"/>
      <c r="B1076" s="24"/>
      <c r="C1076" s="24"/>
      <c r="P1076" s="13"/>
    </row>
    <row r="1077" spans="1:16" s="12" customFormat="1" ht="15" customHeight="1" x14ac:dyDescent="0.4">
      <c r="A1077" s="24"/>
      <c r="B1077" s="24"/>
      <c r="C1077" s="24"/>
      <c r="P1077" s="13"/>
    </row>
    <row r="1078" spans="1:16" s="12" customFormat="1" ht="15" customHeight="1" x14ac:dyDescent="0.4">
      <c r="A1078" s="24"/>
      <c r="B1078" s="24"/>
      <c r="C1078" s="24"/>
      <c r="P1078" s="13"/>
    </row>
    <row r="1079" spans="1:16" s="12" customFormat="1" ht="15" customHeight="1" x14ac:dyDescent="0.4">
      <c r="A1079" s="24"/>
      <c r="B1079" s="24"/>
      <c r="C1079" s="24"/>
      <c r="P1079" s="13"/>
    </row>
    <row r="1080" spans="1:16" s="12" customFormat="1" ht="15" customHeight="1" x14ac:dyDescent="0.4">
      <c r="A1080" s="24"/>
      <c r="B1080" s="24"/>
      <c r="C1080" s="24"/>
      <c r="P1080" s="13"/>
    </row>
    <row r="1081" spans="1:16" s="12" customFormat="1" ht="15" customHeight="1" x14ac:dyDescent="0.4">
      <c r="A1081" s="24"/>
      <c r="B1081" s="24"/>
      <c r="C1081" s="24"/>
      <c r="P1081" s="13"/>
    </row>
    <row r="1082" spans="1:16" s="12" customFormat="1" ht="15" customHeight="1" x14ac:dyDescent="0.4">
      <c r="A1082" s="24"/>
      <c r="B1082" s="24"/>
      <c r="C1082" s="24"/>
      <c r="P1082" s="13"/>
    </row>
    <row r="1083" spans="1:16" s="12" customFormat="1" ht="15" customHeight="1" x14ac:dyDescent="0.4">
      <c r="A1083" s="24"/>
      <c r="B1083" s="24"/>
      <c r="C1083" s="24"/>
      <c r="P1083" s="13"/>
    </row>
    <row r="1084" spans="1:16" s="12" customFormat="1" ht="15" customHeight="1" x14ac:dyDescent="0.4">
      <c r="A1084" s="24"/>
      <c r="B1084" s="24"/>
      <c r="C1084" s="24"/>
      <c r="P1084" s="13"/>
    </row>
    <row r="1085" spans="1:16" s="12" customFormat="1" ht="15" customHeight="1" x14ac:dyDescent="0.4">
      <c r="A1085" s="24"/>
      <c r="B1085" s="24"/>
      <c r="C1085" s="24"/>
      <c r="P1085" s="13"/>
    </row>
    <row r="1086" spans="1:16" s="12" customFormat="1" ht="15" customHeight="1" x14ac:dyDescent="0.4">
      <c r="A1086" s="24"/>
      <c r="B1086" s="24"/>
      <c r="C1086" s="24"/>
      <c r="P1086" s="13"/>
    </row>
    <row r="1087" spans="1:16" s="12" customFormat="1" ht="15" customHeight="1" x14ac:dyDescent="0.4">
      <c r="A1087" s="24"/>
      <c r="B1087" s="24"/>
      <c r="C1087" s="24"/>
      <c r="P1087" s="13"/>
    </row>
    <row r="1088" spans="1:16" s="12" customFormat="1" ht="15" customHeight="1" x14ac:dyDescent="0.4">
      <c r="A1088" s="24"/>
      <c r="B1088" s="24"/>
      <c r="C1088" s="24"/>
      <c r="P1088" s="13"/>
    </row>
    <row r="1089" spans="1:16" s="12" customFormat="1" ht="15" customHeight="1" x14ac:dyDescent="0.4">
      <c r="A1089" s="24"/>
      <c r="B1089" s="24"/>
      <c r="C1089" s="24"/>
      <c r="P1089" s="13"/>
    </row>
    <row r="1090" spans="1:16" s="12" customFormat="1" ht="15" customHeight="1" x14ac:dyDescent="0.4">
      <c r="A1090" s="24"/>
      <c r="B1090" s="24"/>
      <c r="C1090" s="24"/>
      <c r="P1090" s="13"/>
    </row>
    <row r="1091" spans="1:16" s="12" customFormat="1" ht="15" customHeight="1" x14ac:dyDescent="0.4">
      <c r="A1091" s="24"/>
      <c r="B1091" s="24"/>
      <c r="C1091" s="24"/>
      <c r="P1091" s="13"/>
    </row>
    <row r="1092" spans="1:16" s="12" customFormat="1" ht="15" customHeight="1" x14ac:dyDescent="0.4">
      <c r="A1092" s="24"/>
      <c r="B1092" s="24"/>
      <c r="C1092" s="24"/>
      <c r="P1092" s="13"/>
    </row>
    <row r="1093" spans="1:16" s="12" customFormat="1" ht="15" customHeight="1" x14ac:dyDescent="0.4">
      <c r="A1093" s="24"/>
      <c r="B1093" s="24"/>
      <c r="C1093" s="24"/>
      <c r="P1093" s="13"/>
    </row>
    <row r="1094" spans="1:16" s="12" customFormat="1" ht="15" customHeight="1" x14ac:dyDescent="0.4">
      <c r="A1094" s="24"/>
      <c r="B1094" s="24"/>
      <c r="C1094" s="24"/>
      <c r="P1094" s="13"/>
    </row>
    <row r="1095" spans="1:16" s="12" customFormat="1" ht="15" customHeight="1" x14ac:dyDescent="0.4">
      <c r="A1095" s="24"/>
      <c r="B1095" s="24"/>
      <c r="C1095" s="24"/>
      <c r="P1095" s="13"/>
    </row>
    <row r="1096" spans="1:16" s="12" customFormat="1" ht="15" customHeight="1" x14ac:dyDescent="0.4">
      <c r="A1096" s="24"/>
      <c r="B1096" s="24"/>
      <c r="C1096" s="24"/>
      <c r="P1096" s="13"/>
    </row>
    <row r="1097" spans="1:16" s="12" customFormat="1" ht="15" customHeight="1" x14ac:dyDescent="0.4">
      <c r="A1097" s="24"/>
      <c r="B1097" s="24"/>
      <c r="C1097" s="24"/>
      <c r="P1097" s="13"/>
    </row>
    <row r="1098" spans="1:16" s="12" customFormat="1" ht="15" customHeight="1" x14ac:dyDescent="0.4">
      <c r="A1098" s="24"/>
      <c r="B1098" s="24"/>
      <c r="C1098" s="24"/>
      <c r="P1098" s="13"/>
    </row>
    <row r="1099" spans="1:16" s="12" customFormat="1" ht="15" customHeight="1" x14ac:dyDescent="0.4">
      <c r="A1099" s="24"/>
      <c r="B1099" s="24"/>
      <c r="C1099" s="24"/>
      <c r="P1099" s="13"/>
    </row>
    <row r="1100" spans="1:16" s="12" customFormat="1" ht="15" customHeight="1" x14ac:dyDescent="0.4">
      <c r="A1100" s="24"/>
      <c r="B1100" s="24"/>
      <c r="C1100" s="24"/>
      <c r="P1100" s="13"/>
    </row>
    <row r="1101" spans="1:16" s="12" customFormat="1" ht="15" customHeight="1" x14ac:dyDescent="0.4">
      <c r="A1101" s="24"/>
      <c r="B1101" s="24"/>
      <c r="C1101" s="24"/>
      <c r="P1101" s="13"/>
    </row>
    <row r="1102" spans="1:16" s="12" customFormat="1" ht="15" customHeight="1" x14ac:dyDescent="0.4">
      <c r="A1102" s="24"/>
      <c r="B1102" s="24"/>
      <c r="C1102" s="24"/>
      <c r="P1102" s="13"/>
    </row>
    <row r="1103" spans="1:16" s="12" customFormat="1" ht="15" customHeight="1" x14ac:dyDescent="0.4">
      <c r="A1103" s="24"/>
      <c r="B1103" s="24"/>
      <c r="C1103" s="24"/>
      <c r="P1103" s="13"/>
    </row>
    <row r="1104" spans="1:16" s="12" customFormat="1" ht="15" customHeight="1" x14ac:dyDescent="0.4">
      <c r="A1104" s="24"/>
      <c r="B1104" s="24"/>
      <c r="C1104" s="24"/>
      <c r="P1104" s="13"/>
    </row>
    <row r="1105" spans="1:16" s="12" customFormat="1" ht="15" customHeight="1" x14ac:dyDescent="0.4">
      <c r="A1105" s="24"/>
      <c r="B1105" s="24"/>
      <c r="C1105" s="24"/>
      <c r="P1105" s="13"/>
    </row>
    <row r="1106" spans="1:16" s="12" customFormat="1" ht="15" customHeight="1" x14ac:dyDescent="0.4">
      <c r="A1106" s="24"/>
      <c r="B1106" s="24"/>
      <c r="C1106" s="24"/>
      <c r="P1106" s="13"/>
    </row>
    <row r="1107" spans="1:16" s="12" customFormat="1" ht="15" customHeight="1" x14ac:dyDescent="0.4">
      <c r="A1107" s="24"/>
      <c r="B1107" s="24"/>
      <c r="C1107" s="24"/>
      <c r="P1107" s="13"/>
    </row>
    <row r="1108" spans="1:16" s="12" customFormat="1" ht="15" customHeight="1" x14ac:dyDescent="0.4">
      <c r="A1108" s="24"/>
      <c r="B1108" s="24"/>
      <c r="C1108" s="24"/>
      <c r="P1108" s="13"/>
    </row>
    <row r="1109" spans="1:16" s="12" customFormat="1" ht="15" customHeight="1" x14ac:dyDescent="0.4">
      <c r="A1109" s="24"/>
      <c r="B1109" s="24"/>
      <c r="C1109" s="24"/>
      <c r="P1109" s="13"/>
    </row>
    <row r="1110" spans="1:16" s="12" customFormat="1" ht="15" customHeight="1" x14ac:dyDescent="0.4">
      <c r="A1110" s="24"/>
      <c r="B1110" s="24"/>
      <c r="C1110" s="24"/>
      <c r="P1110" s="13"/>
    </row>
    <row r="1111" spans="1:16" s="12" customFormat="1" ht="15" customHeight="1" x14ac:dyDescent="0.4">
      <c r="A1111" s="24"/>
      <c r="B1111" s="24"/>
      <c r="C1111" s="24"/>
      <c r="P1111" s="13"/>
    </row>
    <row r="1112" spans="1:16" s="12" customFormat="1" ht="15" customHeight="1" x14ac:dyDescent="0.4">
      <c r="A1112" s="24"/>
      <c r="B1112" s="24"/>
      <c r="C1112" s="24"/>
      <c r="P1112" s="13"/>
    </row>
    <row r="1113" spans="1:16" s="12" customFormat="1" ht="15" customHeight="1" x14ac:dyDescent="0.4">
      <c r="A1113" s="24"/>
      <c r="B1113" s="24"/>
      <c r="C1113" s="24"/>
      <c r="P1113" s="13"/>
    </row>
    <row r="1114" spans="1:16" s="12" customFormat="1" ht="15" customHeight="1" x14ac:dyDescent="0.4">
      <c r="A1114" s="24"/>
      <c r="B1114" s="24"/>
      <c r="C1114" s="24"/>
      <c r="P1114" s="13"/>
    </row>
    <row r="1115" spans="1:16" s="12" customFormat="1" ht="15" customHeight="1" x14ac:dyDescent="0.4">
      <c r="A1115" s="24"/>
      <c r="B1115" s="24"/>
      <c r="C1115" s="24"/>
      <c r="P1115" s="13"/>
    </row>
    <row r="1116" spans="1:16" s="12" customFormat="1" ht="15" customHeight="1" x14ac:dyDescent="0.4">
      <c r="A1116" s="24"/>
      <c r="B1116" s="24"/>
      <c r="C1116" s="24"/>
      <c r="P1116" s="13"/>
    </row>
    <row r="1117" spans="1:16" s="12" customFormat="1" ht="15" customHeight="1" x14ac:dyDescent="0.4">
      <c r="A1117" s="24"/>
      <c r="B1117" s="24"/>
      <c r="C1117" s="24"/>
      <c r="P1117" s="13"/>
    </row>
    <row r="1118" spans="1:16" s="12" customFormat="1" ht="15" customHeight="1" x14ac:dyDescent="0.4">
      <c r="A1118" s="24"/>
      <c r="B1118" s="24"/>
      <c r="C1118" s="24"/>
      <c r="P1118" s="13"/>
    </row>
    <row r="1119" spans="1:16" s="12" customFormat="1" ht="15" customHeight="1" x14ac:dyDescent="0.4">
      <c r="A1119" s="24"/>
      <c r="B1119" s="24"/>
      <c r="C1119" s="24"/>
      <c r="P1119" s="13"/>
    </row>
    <row r="1120" spans="1:16" s="12" customFormat="1" ht="15" customHeight="1" x14ac:dyDescent="0.4">
      <c r="A1120" s="24"/>
      <c r="B1120" s="24"/>
      <c r="C1120" s="24"/>
      <c r="P1120" s="13"/>
    </row>
    <row r="1121" spans="1:16" s="12" customFormat="1" ht="15" customHeight="1" x14ac:dyDescent="0.4">
      <c r="A1121" s="24"/>
      <c r="B1121" s="24"/>
      <c r="C1121" s="24"/>
      <c r="P1121" s="13"/>
    </row>
    <row r="1122" spans="1:16" s="12" customFormat="1" ht="15" customHeight="1" x14ac:dyDescent="0.4">
      <c r="A1122" s="24"/>
      <c r="B1122" s="24"/>
      <c r="C1122" s="24"/>
      <c r="P1122" s="13"/>
    </row>
    <row r="1123" spans="1:16" s="12" customFormat="1" ht="15" customHeight="1" x14ac:dyDescent="0.4">
      <c r="A1123" s="24"/>
      <c r="B1123" s="24"/>
      <c r="C1123" s="24"/>
      <c r="P1123" s="13"/>
    </row>
    <row r="1124" spans="1:16" s="12" customFormat="1" ht="15" customHeight="1" x14ac:dyDescent="0.4">
      <c r="A1124" s="24"/>
      <c r="B1124" s="24"/>
      <c r="C1124" s="24"/>
      <c r="P1124" s="13"/>
    </row>
    <row r="1125" spans="1:16" s="12" customFormat="1" ht="15" customHeight="1" x14ac:dyDescent="0.4">
      <c r="A1125" s="24"/>
      <c r="B1125" s="24"/>
      <c r="C1125" s="24"/>
      <c r="P1125" s="13"/>
    </row>
    <row r="1126" spans="1:16" s="12" customFormat="1" ht="15" customHeight="1" x14ac:dyDescent="0.4">
      <c r="A1126" s="24"/>
      <c r="B1126" s="24"/>
      <c r="C1126" s="24"/>
      <c r="P1126" s="13"/>
    </row>
    <row r="1127" spans="1:16" s="12" customFormat="1" ht="15" customHeight="1" x14ac:dyDescent="0.4">
      <c r="A1127" s="24"/>
      <c r="B1127" s="24"/>
      <c r="C1127" s="24"/>
      <c r="P1127" s="13"/>
    </row>
    <row r="1128" spans="1:16" s="12" customFormat="1" ht="15" customHeight="1" x14ac:dyDescent="0.4">
      <c r="A1128" s="24"/>
      <c r="B1128" s="24"/>
      <c r="C1128" s="24"/>
      <c r="P1128" s="13"/>
    </row>
    <row r="1129" spans="1:16" s="12" customFormat="1" ht="15" customHeight="1" x14ac:dyDescent="0.4">
      <c r="A1129" s="24"/>
      <c r="B1129" s="24"/>
      <c r="C1129" s="24"/>
      <c r="P1129" s="13"/>
    </row>
    <row r="1130" spans="1:16" s="12" customFormat="1" ht="15" customHeight="1" x14ac:dyDescent="0.4">
      <c r="A1130" s="24"/>
      <c r="B1130" s="24"/>
      <c r="C1130" s="24"/>
      <c r="P1130" s="13"/>
    </row>
    <row r="1131" spans="1:16" s="12" customFormat="1" ht="15" customHeight="1" x14ac:dyDescent="0.4">
      <c r="A1131" s="24"/>
      <c r="B1131" s="24"/>
      <c r="C1131" s="24"/>
      <c r="P1131" s="13"/>
    </row>
    <row r="1132" spans="1:16" s="12" customFormat="1" ht="15" customHeight="1" x14ac:dyDescent="0.4">
      <c r="A1132" s="24"/>
      <c r="B1132" s="24"/>
      <c r="C1132" s="24"/>
      <c r="P1132" s="13"/>
    </row>
    <row r="1133" spans="1:16" s="12" customFormat="1" ht="15" customHeight="1" x14ac:dyDescent="0.4">
      <c r="A1133" s="24"/>
      <c r="B1133" s="24"/>
      <c r="C1133" s="24"/>
      <c r="P1133" s="13"/>
    </row>
    <row r="1134" spans="1:16" s="12" customFormat="1" ht="15" customHeight="1" x14ac:dyDescent="0.4">
      <c r="A1134" s="24"/>
      <c r="B1134" s="24"/>
      <c r="C1134" s="24"/>
      <c r="P1134" s="13"/>
    </row>
    <row r="1135" spans="1:16" s="12" customFormat="1" ht="15" customHeight="1" x14ac:dyDescent="0.4">
      <c r="A1135" s="24"/>
      <c r="B1135" s="24"/>
      <c r="C1135" s="24"/>
      <c r="P1135" s="13"/>
    </row>
    <row r="1136" spans="1:16" s="12" customFormat="1" ht="15" customHeight="1" x14ac:dyDescent="0.4">
      <c r="A1136" s="24"/>
      <c r="B1136" s="24"/>
      <c r="C1136" s="24"/>
      <c r="P1136" s="13"/>
    </row>
    <row r="1137" spans="1:16" s="12" customFormat="1" ht="15" customHeight="1" x14ac:dyDescent="0.4">
      <c r="A1137" s="24"/>
      <c r="B1137" s="24"/>
      <c r="C1137" s="24"/>
      <c r="P1137" s="13"/>
    </row>
    <row r="1138" spans="1:16" s="12" customFormat="1" ht="15" customHeight="1" x14ac:dyDescent="0.4">
      <c r="A1138" s="24"/>
      <c r="B1138" s="24"/>
      <c r="C1138" s="24"/>
      <c r="P1138" s="13"/>
    </row>
    <row r="1139" spans="1:16" s="12" customFormat="1" ht="15" customHeight="1" x14ac:dyDescent="0.4">
      <c r="A1139" s="24"/>
      <c r="B1139" s="24"/>
      <c r="C1139" s="24"/>
      <c r="P1139" s="13"/>
    </row>
    <row r="1140" spans="1:16" s="12" customFormat="1" ht="15" customHeight="1" x14ac:dyDescent="0.4">
      <c r="A1140" s="24"/>
      <c r="B1140" s="24"/>
      <c r="C1140" s="24"/>
      <c r="P1140" s="13"/>
    </row>
    <row r="1141" spans="1:16" s="12" customFormat="1" ht="15" customHeight="1" x14ac:dyDescent="0.4">
      <c r="A1141" s="24"/>
      <c r="B1141" s="24"/>
      <c r="C1141" s="24"/>
      <c r="P1141" s="13"/>
    </row>
    <row r="1142" spans="1:16" s="12" customFormat="1" ht="15" customHeight="1" x14ac:dyDescent="0.4">
      <c r="A1142" s="24"/>
      <c r="B1142" s="24"/>
      <c r="C1142" s="24"/>
      <c r="P1142" s="13"/>
    </row>
    <row r="1143" spans="1:16" s="12" customFormat="1" ht="15" customHeight="1" x14ac:dyDescent="0.4">
      <c r="A1143" s="24"/>
      <c r="B1143" s="24"/>
      <c r="C1143" s="24"/>
      <c r="P1143" s="13"/>
    </row>
    <row r="1144" spans="1:16" s="12" customFormat="1" ht="15" customHeight="1" x14ac:dyDescent="0.4">
      <c r="A1144" s="24"/>
      <c r="B1144" s="24"/>
      <c r="C1144" s="24"/>
      <c r="P1144" s="13"/>
    </row>
    <row r="1145" spans="1:16" s="12" customFormat="1" ht="15" customHeight="1" x14ac:dyDescent="0.4">
      <c r="A1145" s="24"/>
      <c r="B1145" s="24"/>
      <c r="C1145" s="24"/>
      <c r="P1145" s="13"/>
    </row>
    <row r="1146" spans="1:16" s="12" customFormat="1" ht="15" customHeight="1" x14ac:dyDescent="0.4">
      <c r="A1146" s="24"/>
      <c r="B1146" s="24"/>
      <c r="C1146" s="24"/>
      <c r="P1146" s="13"/>
    </row>
    <row r="1147" spans="1:16" s="12" customFormat="1" ht="15" customHeight="1" x14ac:dyDescent="0.4">
      <c r="A1147" s="24"/>
      <c r="B1147" s="24"/>
      <c r="C1147" s="24"/>
      <c r="P1147" s="13"/>
    </row>
    <row r="1148" spans="1:16" s="12" customFormat="1" ht="15" customHeight="1" x14ac:dyDescent="0.4">
      <c r="A1148" s="24"/>
      <c r="B1148" s="24"/>
      <c r="C1148" s="24"/>
      <c r="P1148" s="13"/>
    </row>
    <row r="1149" spans="1:16" s="12" customFormat="1" ht="15" customHeight="1" x14ac:dyDescent="0.4">
      <c r="A1149" s="24"/>
      <c r="B1149" s="24"/>
      <c r="C1149" s="24"/>
      <c r="P1149" s="13"/>
    </row>
    <row r="1150" spans="1:16" s="12" customFormat="1" ht="15" customHeight="1" x14ac:dyDescent="0.4">
      <c r="A1150" s="24"/>
      <c r="B1150" s="24"/>
      <c r="C1150" s="24"/>
      <c r="P1150" s="13"/>
    </row>
    <row r="1151" spans="1:16" s="12" customFormat="1" ht="15" customHeight="1" x14ac:dyDescent="0.4">
      <c r="A1151" s="24"/>
      <c r="B1151" s="24"/>
      <c r="C1151" s="24"/>
      <c r="P1151" s="13"/>
    </row>
    <row r="1152" spans="1:16" s="12" customFormat="1" ht="15" customHeight="1" x14ac:dyDescent="0.4">
      <c r="A1152" s="24"/>
      <c r="B1152" s="24"/>
      <c r="C1152" s="24"/>
      <c r="P1152" s="13"/>
    </row>
    <row r="1153" spans="1:16" s="12" customFormat="1" ht="15" customHeight="1" x14ac:dyDescent="0.4">
      <c r="A1153" s="24"/>
      <c r="B1153" s="24"/>
      <c r="C1153" s="24"/>
      <c r="P1153" s="13"/>
    </row>
    <row r="1154" spans="1:16" s="12" customFormat="1" ht="15" customHeight="1" x14ac:dyDescent="0.4">
      <c r="A1154" s="24"/>
      <c r="B1154" s="24"/>
      <c r="C1154" s="24"/>
      <c r="P1154" s="13"/>
    </row>
    <row r="1155" spans="1:16" s="12" customFormat="1" ht="15" customHeight="1" x14ac:dyDescent="0.4">
      <c r="A1155" s="24"/>
      <c r="B1155" s="24"/>
      <c r="C1155" s="24"/>
      <c r="P1155" s="13"/>
    </row>
    <row r="1156" spans="1:16" s="12" customFormat="1" ht="15" customHeight="1" x14ac:dyDescent="0.4">
      <c r="A1156" s="24"/>
      <c r="B1156" s="24"/>
      <c r="C1156" s="24"/>
      <c r="P1156" s="13"/>
    </row>
    <row r="1157" spans="1:16" s="12" customFormat="1" ht="15" customHeight="1" x14ac:dyDescent="0.4">
      <c r="A1157" s="24"/>
      <c r="B1157" s="24"/>
      <c r="C1157" s="24"/>
      <c r="P1157" s="13"/>
    </row>
    <row r="1158" spans="1:16" s="12" customFormat="1" ht="15" customHeight="1" x14ac:dyDescent="0.4">
      <c r="A1158" s="24"/>
      <c r="B1158" s="24"/>
      <c r="C1158" s="24"/>
      <c r="P1158" s="13"/>
    </row>
    <row r="1159" spans="1:16" s="12" customFormat="1" ht="15" customHeight="1" x14ac:dyDescent="0.4">
      <c r="A1159" s="24"/>
      <c r="B1159" s="24"/>
      <c r="C1159" s="24"/>
      <c r="P1159" s="13"/>
    </row>
    <row r="1160" spans="1:16" s="12" customFormat="1" ht="15" customHeight="1" x14ac:dyDescent="0.4">
      <c r="A1160" s="24"/>
      <c r="B1160" s="24"/>
      <c r="C1160" s="24"/>
      <c r="P1160" s="13"/>
    </row>
    <row r="1161" spans="1:16" s="12" customFormat="1" ht="15" customHeight="1" x14ac:dyDescent="0.4">
      <c r="A1161" s="24"/>
      <c r="B1161" s="24"/>
      <c r="C1161" s="24"/>
      <c r="P1161" s="13"/>
    </row>
    <row r="1162" spans="1:16" s="12" customFormat="1" ht="15" customHeight="1" x14ac:dyDescent="0.4">
      <c r="A1162" s="24"/>
      <c r="B1162" s="24"/>
      <c r="C1162" s="24"/>
      <c r="P1162" s="13"/>
    </row>
    <row r="1163" spans="1:16" s="12" customFormat="1" ht="15" customHeight="1" x14ac:dyDescent="0.4">
      <c r="A1163" s="24"/>
      <c r="B1163" s="24"/>
      <c r="C1163" s="24"/>
      <c r="P1163" s="13"/>
    </row>
    <row r="1164" spans="1:16" s="12" customFormat="1" ht="15" customHeight="1" x14ac:dyDescent="0.4">
      <c r="A1164" s="24"/>
      <c r="B1164" s="24"/>
      <c r="C1164" s="24"/>
      <c r="P1164" s="13"/>
    </row>
    <row r="1165" spans="1:16" s="12" customFormat="1" ht="15" customHeight="1" x14ac:dyDescent="0.4">
      <c r="A1165" s="24"/>
      <c r="B1165" s="24"/>
      <c r="C1165" s="24"/>
      <c r="P1165" s="13"/>
    </row>
    <row r="1166" spans="1:16" s="12" customFormat="1" ht="15" customHeight="1" x14ac:dyDescent="0.4">
      <c r="A1166" s="24"/>
      <c r="B1166" s="24"/>
      <c r="C1166" s="24"/>
      <c r="P1166" s="13"/>
    </row>
    <row r="1167" spans="1:16" s="12" customFormat="1" ht="15" customHeight="1" x14ac:dyDescent="0.4">
      <c r="A1167" s="24"/>
      <c r="B1167" s="24"/>
      <c r="C1167" s="24"/>
      <c r="P1167" s="13"/>
    </row>
    <row r="1168" spans="1:16" s="12" customFormat="1" ht="15" customHeight="1" x14ac:dyDescent="0.4">
      <c r="A1168" s="24"/>
      <c r="B1168" s="24"/>
      <c r="C1168" s="24"/>
      <c r="P1168" s="13"/>
    </row>
    <row r="1169" spans="1:16" s="12" customFormat="1" ht="15" customHeight="1" x14ac:dyDescent="0.4">
      <c r="A1169" s="24"/>
      <c r="B1169" s="24"/>
      <c r="C1169" s="24"/>
      <c r="P1169" s="13"/>
    </row>
    <row r="1170" spans="1:16" s="12" customFormat="1" ht="15" customHeight="1" x14ac:dyDescent="0.4">
      <c r="A1170" s="24"/>
      <c r="B1170" s="24"/>
      <c r="C1170" s="24"/>
      <c r="P1170" s="13"/>
    </row>
    <row r="1171" spans="1:16" s="12" customFormat="1" ht="15" customHeight="1" x14ac:dyDescent="0.4">
      <c r="A1171" s="24"/>
      <c r="B1171" s="24"/>
      <c r="C1171" s="24"/>
      <c r="P1171" s="13"/>
    </row>
    <row r="1172" spans="1:16" s="12" customFormat="1" ht="15" customHeight="1" x14ac:dyDescent="0.4">
      <c r="A1172" s="24"/>
      <c r="B1172" s="24"/>
      <c r="C1172" s="24"/>
      <c r="P1172" s="13"/>
    </row>
    <row r="1173" spans="1:16" s="12" customFormat="1" ht="15" customHeight="1" x14ac:dyDescent="0.4">
      <c r="A1173" s="24"/>
      <c r="B1173" s="24"/>
      <c r="C1173" s="24"/>
      <c r="P1173" s="13"/>
    </row>
    <row r="1174" spans="1:16" s="12" customFormat="1" ht="15" customHeight="1" x14ac:dyDescent="0.4">
      <c r="A1174" s="24"/>
      <c r="B1174" s="24"/>
      <c r="C1174" s="24"/>
      <c r="P1174" s="13"/>
    </row>
    <row r="1175" spans="1:16" s="12" customFormat="1" ht="15" customHeight="1" x14ac:dyDescent="0.4">
      <c r="A1175" s="24"/>
      <c r="B1175" s="24"/>
      <c r="C1175" s="24"/>
      <c r="P1175" s="13"/>
    </row>
    <row r="1176" spans="1:16" s="12" customFormat="1" ht="15" customHeight="1" x14ac:dyDescent="0.4">
      <c r="A1176" s="24"/>
      <c r="B1176" s="24"/>
      <c r="C1176" s="24"/>
      <c r="P1176" s="13"/>
    </row>
    <row r="1177" spans="1:16" s="12" customFormat="1" ht="15" customHeight="1" x14ac:dyDescent="0.4">
      <c r="A1177" s="24"/>
      <c r="B1177" s="24"/>
      <c r="C1177" s="24"/>
      <c r="P1177" s="13"/>
    </row>
    <row r="1178" spans="1:16" s="12" customFormat="1" ht="15" customHeight="1" x14ac:dyDescent="0.4">
      <c r="A1178" s="24"/>
      <c r="B1178" s="24"/>
      <c r="C1178" s="24"/>
      <c r="P1178" s="13"/>
    </row>
    <row r="1179" spans="1:16" s="12" customFormat="1" ht="15" customHeight="1" x14ac:dyDescent="0.4">
      <c r="A1179" s="24"/>
      <c r="B1179" s="24"/>
      <c r="C1179" s="24"/>
      <c r="P1179" s="13"/>
    </row>
    <row r="1180" spans="1:16" s="12" customFormat="1" ht="15" customHeight="1" x14ac:dyDescent="0.4">
      <c r="A1180" s="24"/>
      <c r="B1180" s="24"/>
      <c r="C1180" s="24"/>
      <c r="P1180" s="13"/>
    </row>
    <row r="1181" spans="1:16" s="12" customFormat="1" ht="15" customHeight="1" x14ac:dyDescent="0.4">
      <c r="A1181" s="24"/>
      <c r="B1181" s="24"/>
      <c r="C1181" s="24"/>
      <c r="P1181" s="13"/>
    </row>
    <row r="1182" spans="1:16" s="12" customFormat="1" ht="15" customHeight="1" x14ac:dyDescent="0.4">
      <c r="A1182" s="24"/>
      <c r="B1182" s="24"/>
      <c r="C1182" s="24"/>
      <c r="P1182" s="13"/>
    </row>
    <row r="1183" spans="1:16" s="12" customFormat="1" ht="15" customHeight="1" x14ac:dyDescent="0.4">
      <c r="A1183" s="24"/>
      <c r="B1183" s="24"/>
      <c r="C1183" s="24"/>
      <c r="P1183" s="13"/>
    </row>
    <row r="1184" spans="1:16" s="12" customFormat="1" ht="15" customHeight="1" x14ac:dyDescent="0.4">
      <c r="A1184" s="24"/>
      <c r="B1184" s="24"/>
      <c r="C1184" s="24"/>
      <c r="P1184" s="13"/>
    </row>
    <row r="1185" spans="1:16" s="12" customFormat="1" ht="15" customHeight="1" x14ac:dyDescent="0.4">
      <c r="A1185" s="24"/>
      <c r="B1185" s="24"/>
      <c r="C1185" s="24"/>
      <c r="P1185" s="13"/>
    </row>
    <row r="1186" spans="1:16" s="12" customFormat="1" ht="15" customHeight="1" x14ac:dyDescent="0.4">
      <c r="A1186" s="24"/>
      <c r="B1186" s="24"/>
      <c r="C1186" s="24"/>
      <c r="P1186" s="13"/>
    </row>
    <row r="1187" spans="1:16" s="12" customFormat="1" ht="15" customHeight="1" x14ac:dyDescent="0.4">
      <c r="A1187" s="24"/>
      <c r="B1187" s="24"/>
      <c r="C1187" s="24"/>
      <c r="P1187" s="13"/>
    </row>
    <row r="1188" spans="1:16" s="12" customFormat="1" ht="15" customHeight="1" x14ac:dyDescent="0.4">
      <c r="A1188" s="24"/>
      <c r="B1188" s="24"/>
      <c r="C1188" s="24"/>
      <c r="P1188" s="13"/>
    </row>
    <row r="1189" spans="1:16" s="12" customFormat="1" ht="15" customHeight="1" x14ac:dyDescent="0.4">
      <c r="A1189" s="24"/>
      <c r="B1189" s="24"/>
      <c r="C1189" s="24"/>
      <c r="P1189" s="13"/>
    </row>
    <row r="1190" spans="1:16" s="12" customFormat="1" ht="15" customHeight="1" x14ac:dyDescent="0.4">
      <c r="A1190" s="24"/>
      <c r="B1190" s="24"/>
      <c r="C1190" s="24"/>
      <c r="P1190" s="13"/>
    </row>
    <row r="1191" spans="1:16" s="12" customFormat="1" ht="15" customHeight="1" x14ac:dyDescent="0.4">
      <c r="A1191" s="24"/>
      <c r="B1191" s="24"/>
      <c r="C1191" s="24"/>
      <c r="P1191" s="13"/>
    </row>
    <row r="1192" spans="1:16" s="12" customFormat="1" ht="15" customHeight="1" x14ac:dyDescent="0.4">
      <c r="A1192" s="24"/>
      <c r="B1192" s="24"/>
      <c r="C1192" s="24"/>
      <c r="P1192" s="13"/>
    </row>
    <row r="1193" spans="1:16" s="12" customFormat="1" ht="15" customHeight="1" x14ac:dyDescent="0.4">
      <c r="A1193" s="24"/>
      <c r="B1193" s="24"/>
      <c r="C1193" s="24"/>
      <c r="P1193" s="13"/>
    </row>
    <row r="1194" spans="1:16" s="12" customFormat="1" ht="15" customHeight="1" x14ac:dyDescent="0.4">
      <c r="A1194" s="24"/>
      <c r="B1194" s="24"/>
      <c r="C1194" s="24"/>
      <c r="P1194" s="13"/>
    </row>
    <row r="1195" spans="1:16" s="12" customFormat="1" ht="15" customHeight="1" x14ac:dyDescent="0.4">
      <c r="A1195" s="24"/>
      <c r="B1195" s="24"/>
      <c r="C1195" s="24"/>
      <c r="P1195" s="13"/>
    </row>
    <row r="1196" spans="1:16" s="12" customFormat="1" ht="15" customHeight="1" x14ac:dyDescent="0.4">
      <c r="A1196" s="24"/>
      <c r="B1196" s="24"/>
      <c r="C1196" s="24"/>
      <c r="P1196" s="13"/>
    </row>
    <row r="1197" spans="1:16" s="12" customFormat="1" ht="15" customHeight="1" x14ac:dyDescent="0.4">
      <c r="A1197" s="24"/>
      <c r="B1197" s="24"/>
      <c r="C1197" s="24"/>
      <c r="P1197" s="13"/>
    </row>
    <row r="1198" spans="1:16" s="12" customFormat="1" ht="15" customHeight="1" x14ac:dyDescent="0.4">
      <c r="A1198" s="24"/>
      <c r="B1198" s="24"/>
      <c r="C1198" s="24"/>
      <c r="P1198" s="13"/>
    </row>
    <row r="1199" spans="1:16" s="12" customFormat="1" ht="15" customHeight="1" x14ac:dyDescent="0.4">
      <c r="A1199" s="24"/>
      <c r="B1199" s="24"/>
      <c r="C1199" s="24"/>
      <c r="P1199" s="13"/>
    </row>
    <row r="1200" spans="1:16" s="12" customFormat="1" ht="15" customHeight="1" x14ac:dyDescent="0.4">
      <c r="A1200" s="24"/>
      <c r="B1200" s="24"/>
      <c r="C1200" s="24"/>
      <c r="P1200" s="13"/>
    </row>
    <row r="1201" spans="1:16" s="12" customFormat="1" ht="15" customHeight="1" x14ac:dyDescent="0.4">
      <c r="A1201" s="24"/>
      <c r="B1201" s="24"/>
      <c r="C1201" s="24"/>
      <c r="P1201" s="13"/>
    </row>
    <row r="1202" spans="1:16" s="12" customFormat="1" ht="15" customHeight="1" x14ac:dyDescent="0.4">
      <c r="A1202" s="24"/>
      <c r="B1202" s="24"/>
      <c r="C1202" s="24"/>
      <c r="P1202" s="13"/>
    </row>
    <row r="1203" spans="1:16" s="12" customFormat="1" ht="15" customHeight="1" x14ac:dyDescent="0.4">
      <c r="A1203" s="24"/>
      <c r="B1203" s="24"/>
      <c r="C1203" s="24"/>
      <c r="P1203" s="13"/>
    </row>
    <row r="1204" spans="1:16" s="12" customFormat="1" ht="15" customHeight="1" x14ac:dyDescent="0.4">
      <c r="A1204" s="24"/>
      <c r="B1204" s="24"/>
      <c r="C1204" s="24"/>
      <c r="P1204" s="13"/>
    </row>
    <row r="1205" spans="1:16" s="12" customFormat="1" ht="15" customHeight="1" x14ac:dyDescent="0.4">
      <c r="A1205" s="24"/>
      <c r="B1205" s="24"/>
      <c r="C1205" s="24"/>
      <c r="P1205" s="13"/>
    </row>
    <row r="1206" spans="1:16" s="12" customFormat="1" ht="15" customHeight="1" x14ac:dyDescent="0.4">
      <c r="A1206" s="24"/>
      <c r="B1206" s="24"/>
      <c r="C1206" s="24"/>
      <c r="P1206" s="13"/>
    </row>
    <row r="1207" spans="1:16" s="12" customFormat="1" ht="15" customHeight="1" x14ac:dyDescent="0.4">
      <c r="A1207" s="24"/>
      <c r="B1207" s="24"/>
      <c r="C1207" s="24"/>
      <c r="P1207" s="13"/>
    </row>
    <row r="1208" spans="1:16" s="12" customFormat="1" ht="15" customHeight="1" x14ac:dyDescent="0.4">
      <c r="A1208" s="24"/>
      <c r="B1208" s="24"/>
      <c r="C1208" s="24"/>
      <c r="P1208" s="13"/>
    </row>
    <row r="1209" spans="1:16" s="12" customFormat="1" ht="15" customHeight="1" x14ac:dyDescent="0.4">
      <c r="A1209" s="24"/>
      <c r="B1209" s="24"/>
      <c r="C1209" s="24"/>
      <c r="P1209" s="13"/>
    </row>
    <row r="1210" spans="1:16" s="12" customFormat="1" ht="15" customHeight="1" x14ac:dyDescent="0.4">
      <c r="A1210" s="24"/>
      <c r="B1210" s="24"/>
      <c r="C1210" s="24"/>
      <c r="P1210" s="13"/>
    </row>
    <row r="1211" spans="1:16" s="12" customFormat="1" ht="15" customHeight="1" x14ac:dyDescent="0.4">
      <c r="A1211" s="24"/>
      <c r="B1211" s="24"/>
      <c r="C1211" s="24"/>
      <c r="P1211" s="13"/>
    </row>
    <row r="1212" spans="1:16" s="12" customFormat="1" ht="15" customHeight="1" x14ac:dyDescent="0.4">
      <c r="A1212" s="24"/>
      <c r="B1212" s="24"/>
      <c r="C1212" s="24"/>
      <c r="P1212" s="13"/>
    </row>
    <row r="1213" spans="1:16" s="12" customFormat="1" ht="15" customHeight="1" x14ac:dyDescent="0.4">
      <c r="A1213" s="24"/>
      <c r="B1213" s="24"/>
      <c r="C1213" s="24"/>
      <c r="P1213" s="13"/>
    </row>
    <row r="1214" spans="1:16" s="12" customFormat="1" ht="15" customHeight="1" x14ac:dyDescent="0.4">
      <c r="A1214" s="24"/>
      <c r="B1214" s="24"/>
      <c r="C1214" s="24"/>
      <c r="P1214" s="13"/>
    </row>
    <row r="1215" spans="1:16" s="12" customFormat="1" ht="15" customHeight="1" x14ac:dyDescent="0.4">
      <c r="A1215" s="24"/>
      <c r="B1215" s="24"/>
      <c r="C1215" s="24"/>
      <c r="P1215" s="13"/>
    </row>
    <row r="1216" spans="1:16" s="12" customFormat="1" ht="15" customHeight="1" x14ac:dyDescent="0.4">
      <c r="A1216" s="24"/>
      <c r="B1216" s="24"/>
      <c r="C1216" s="24"/>
      <c r="P1216" s="13"/>
    </row>
    <row r="1217" spans="1:16" s="12" customFormat="1" ht="15" customHeight="1" x14ac:dyDescent="0.4">
      <c r="A1217" s="24"/>
      <c r="B1217" s="24"/>
      <c r="C1217" s="24"/>
      <c r="P1217" s="13"/>
    </row>
    <row r="1218" spans="1:16" s="12" customFormat="1" ht="15" customHeight="1" x14ac:dyDescent="0.4">
      <c r="A1218" s="24"/>
      <c r="B1218" s="24"/>
      <c r="C1218" s="24"/>
      <c r="P1218" s="13"/>
    </row>
    <row r="1219" spans="1:16" s="12" customFormat="1" ht="15" customHeight="1" x14ac:dyDescent="0.4">
      <c r="A1219" s="24"/>
      <c r="B1219" s="24"/>
      <c r="C1219" s="24"/>
      <c r="P1219" s="13"/>
    </row>
    <row r="1220" spans="1:16" s="12" customFormat="1" ht="15" customHeight="1" x14ac:dyDescent="0.4">
      <c r="A1220" s="24"/>
      <c r="B1220" s="24"/>
      <c r="C1220" s="24"/>
      <c r="P1220" s="13"/>
    </row>
    <row r="1221" spans="1:16" s="12" customFormat="1" ht="15" customHeight="1" x14ac:dyDescent="0.4">
      <c r="A1221" s="24"/>
      <c r="B1221" s="24"/>
      <c r="C1221" s="24"/>
      <c r="P1221" s="13"/>
    </row>
    <row r="1222" spans="1:16" s="12" customFormat="1" ht="15" customHeight="1" x14ac:dyDescent="0.4">
      <c r="A1222" s="24"/>
      <c r="B1222" s="24"/>
      <c r="C1222" s="24"/>
      <c r="P1222" s="13"/>
    </row>
    <row r="1223" spans="1:16" s="12" customFormat="1" ht="15" customHeight="1" x14ac:dyDescent="0.4">
      <c r="A1223" s="24"/>
      <c r="B1223" s="24"/>
      <c r="C1223" s="24"/>
      <c r="P1223" s="13"/>
    </row>
    <row r="1224" spans="1:16" s="12" customFormat="1" ht="15" customHeight="1" x14ac:dyDescent="0.4">
      <c r="A1224" s="24"/>
      <c r="B1224" s="24"/>
      <c r="C1224" s="24"/>
      <c r="P1224" s="13"/>
    </row>
    <row r="1225" spans="1:16" s="12" customFormat="1" ht="15" customHeight="1" x14ac:dyDescent="0.4">
      <c r="A1225" s="24"/>
      <c r="B1225" s="24"/>
      <c r="C1225" s="24"/>
      <c r="P1225" s="13"/>
    </row>
    <row r="1226" spans="1:16" s="12" customFormat="1" ht="15" customHeight="1" x14ac:dyDescent="0.4">
      <c r="A1226" s="24"/>
      <c r="B1226" s="24"/>
      <c r="C1226" s="24"/>
      <c r="P1226" s="13"/>
    </row>
    <row r="1227" spans="1:16" s="12" customFormat="1" ht="15" customHeight="1" x14ac:dyDescent="0.4">
      <c r="A1227" s="24"/>
      <c r="B1227" s="24"/>
      <c r="C1227" s="24"/>
      <c r="P1227" s="13"/>
    </row>
    <row r="1228" spans="1:16" s="12" customFormat="1" ht="15" customHeight="1" x14ac:dyDescent="0.4">
      <c r="A1228" s="24"/>
      <c r="B1228" s="24"/>
      <c r="C1228" s="24"/>
      <c r="P1228" s="13"/>
    </row>
    <row r="1229" spans="1:16" s="12" customFormat="1" ht="15" customHeight="1" x14ac:dyDescent="0.4">
      <c r="A1229" s="24"/>
      <c r="B1229" s="24"/>
      <c r="C1229" s="24"/>
      <c r="P1229" s="13"/>
    </row>
    <row r="1230" spans="1:16" s="12" customFormat="1" ht="15" customHeight="1" x14ac:dyDescent="0.4">
      <c r="A1230" s="24"/>
      <c r="B1230" s="24"/>
      <c r="C1230" s="24"/>
      <c r="P1230" s="13"/>
    </row>
    <row r="1231" spans="1:16" s="12" customFormat="1" ht="15" customHeight="1" x14ac:dyDescent="0.4">
      <c r="A1231" s="24"/>
      <c r="B1231" s="24"/>
      <c r="C1231" s="24"/>
      <c r="P1231" s="13"/>
    </row>
    <row r="1232" spans="1:16" s="12" customFormat="1" ht="15" customHeight="1" x14ac:dyDescent="0.4">
      <c r="A1232" s="24"/>
      <c r="B1232" s="24"/>
      <c r="C1232" s="24"/>
      <c r="P1232" s="13"/>
    </row>
    <row r="1233" spans="1:16" s="12" customFormat="1" ht="15" customHeight="1" x14ac:dyDescent="0.4">
      <c r="A1233" s="24"/>
      <c r="B1233" s="24"/>
      <c r="C1233" s="24"/>
      <c r="P1233" s="13"/>
    </row>
    <row r="1234" spans="1:16" s="12" customFormat="1" ht="15" customHeight="1" x14ac:dyDescent="0.4">
      <c r="A1234" s="24"/>
      <c r="B1234" s="24"/>
      <c r="C1234" s="24"/>
      <c r="P1234" s="13"/>
    </row>
    <row r="1235" spans="1:16" s="12" customFormat="1" ht="15" customHeight="1" x14ac:dyDescent="0.4">
      <c r="A1235" s="24"/>
      <c r="B1235" s="24"/>
      <c r="C1235" s="24"/>
      <c r="P1235" s="13"/>
    </row>
    <row r="1236" spans="1:16" s="12" customFormat="1" ht="15" customHeight="1" x14ac:dyDescent="0.4">
      <c r="A1236" s="24"/>
      <c r="B1236" s="24"/>
      <c r="C1236" s="24"/>
      <c r="P1236" s="13"/>
    </row>
    <row r="1237" spans="1:16" s="12" customFormat="1" ht="15" customHeight="1" x14ac:dyDescent="0.4">
      <c r="A1237" s="24"/>
      <c r="B1237" s="24"/>
      <c r="C1237" s="24"/>
      <c r="P1237" s="13"/>
    </row>
    <row r="1238" spans="1:16" s="12" customFormat="1" ht="15" customHeight="1" x14ac:dyDescent="0.4">
      <c r="A1238" s="24"/>
      <c r="B1238" s="24"/>
      <c r="C1238" s="24"/>
      <c r="P1238" s="13"/>
    </row>
    <row r="1239" spans="1:16" s="12" customFormat="1" ht="15" customHeight="1" x14ac:dyDescent="0.4">
      <c r="A1239" s="24"/>
      <c r="B1239" s="24"/>
      <c r="C1239" s="24"/>
      <c r="P1239" s="13"/>
    </row>
    <row r="1240" spans="1:16" s="12" customFormat="1" ht="15" customHeight="1" x14ac:dyDescent="0.4">
      <c r="A1240" s="24"/>
      <c r="B1240" s="24"/>
      <c r="C1240" s="24"/>
      <c r="P1240" s="13"/>
    </row>
    <row r="1241" spans="1:16" s="12" customFormat="1" ht="15" customHeight="1" x14ac:dyDescent="0.4">
      <c r="A1241" s="24"/>
      <c r="B1241" s="24"/>
      <c r="C1241" s="24"/>
      <c r="P1241" s="13"/>
    </row>
    <row r="1242" spans="1:16" s="12" customFormat="1" ht="15" customHeight="1" x14ac:dyDescent="0.4">
      <c r="A1242" s="24"/>
      <c r="B1242" s="24"/>
      <c r="C1242" s="24"/>
      <c r="P1242" s="13"/>
    </row>
    <row r="1243" spans="1:16" s="12" customFormat="1" ht="15" customHeight="1" x14ac:dyDescent="0.4">
      <c r="A1243" s="24"/>
      <c r="B1243" s="24"/>
      <c r="C1243" s="24"/>
      <c r="P1243" s="13"/>
    </row>
    <row r="1244" spans="1:16" s="12" customFormat="1" ht="15" customHeight="1" x14ac:dyDescent="0.4">
      <c r="A1244" s="24"/>
      <c r="B1244" s="24"/>
      <c r="C1244" s="24"/>
      <c r="P1244" s="13"/>
    </row>
    <row r="1245" spans="1:16" s="12" customFormat="1" ht="15" customHeight="1" x14ac:dyDescent="0.4">
      <c r="A1245" s="24"/>
      <c r="B1245" s="24"/>
      <c r="C1245" s="24"/>
      <c r="P1245" s="13"/>
    </row>
    <row r="1246" spans="1:16" s="12" customFormat="1" ht="15" customHeight="1" x14ac:dyDescent="0.4">
      <c r="A1246" s="24"/>
      <c r="B1246" s="24"/>
      <c r="C1246" s="24"/>
      <c r="P1246" s="13"/>
    </row>
    <row r="1247" spans="1:16" s="12" customFormat="1" ht="15" customHeight="1" x14ac:dyDescent="0.4">
      <c r="A1247" s="24"/>
      <c r="B1247" s="24"/>
      <c r="C1247" s="24"/>
      <c r="P1247" s="13"/>
    </row>
    <row r="1248" spans="1:16" s="12" customFormat="1" ht="15" customHeight="1" x14ac:dyDescent="0.4">
      <c r="A1248" s="24"/>
      <c r="B1248" s="24"/>
      <c r="C1248" s="24"/>
      <c r="P1248" s="13"/>
    </row>
    <row r="1249" spans="1:16" s="12" customFormat="1" ht="15" customHeight="1" x14ac:dyDescent="0.4">
      <c r="A1249" s="24"/>
      <c r="B1249" s="24"/>
      <c r="C1249" s="24"/>
      <c r="P1249" s="13"/>
    </row>
    <row r="1250" spans="1:16" s="12" customFormat="1" ht="15" customHeight="1" x14ac:dyDescent="0.4">
      <c r="A1250" s="24"/>
      <c r="B1250" s="24"/>
      <c r="C1250" s="24"/>
      <c r="P1250" s="13"/>
    </row>
    <row r="1251" spans="1:16" s="12" customFormat="1" ht="15" customHeight="1" x14ac:dyDescent="0.4">
      <c r="A1251" s="24"/>
      <c r="B1251" s="24"/>
      <c r="C1251" s="24"/>
      <c r="P1251" s="13"/>
    </row>
    <row r="1252" spans="1:16" s="12" customFormat="1" ht="15" customHeight="1" x14ac:dyDescent="0.4">
      <c r="A1252" s="24"/>
      <c r="B1252" s="24"/>
      <c r="C1252" s="24"/>
      <c r="P1252" s="13"/>
    </row>
    <row r="1253" spans="1:16" s="12" customFormat="1" ht="15" customHeight="1" x14ac:dyDescent="0.4">
      <c r="A1253" s="24"/>
      <c r="B1253" s="24"/>
      <c r="C1253" s="24"/>
      <c r="P1253" s="13"/>
    </row>
    <row r="1254" spans="1:16" s="12" customFormat="1" ht="15" customHeight="1" x14ac:dyDescent="0.4">
      <c r="A1254" s="24"/>
      <c r="B1254" s="24"/>
      <c r="C1254" s="24"/>
      <c r="P1254" s="13"/>
    </row>
    <row r="1255" spans="1:16" s="12" customFormat="1" ht="15" customHeight="1" x14ac:dyDescent="0.4">
      <c r="A1255" s="24"/>
      <c r="B1255" s="24"/>
      <c r="C1255" s="24"/>
      <c r="P1255" s="13"/>
    </row>
    <row r="1256" spans="1:16" s="12" customFormat="1" ht="15" customHeight="1" x14ac:dyDescent="0.4">
      <c r="A1256" s="24"/>
      <c r="B1256" s="24"/>
      <c r="C1256" s="24"/>
      <c r="P1256" s="13"/>
    </row>
    <row r="1257" spans="1:16" s="12" customFormat="1" ht="15" customHeight="1" x14ac:dyDescent="0.4">
      <c r="A1257" s="24"/>
      <c r="B1257" s="24"/>
      <c r="C1257" s="24"/>
      <c r="P1257" s="13"/>
    </row>
    <row r="1258" spans="1:16" s="12" customFormat="1" ht="15" customHeight="1" x14ac:dyDescent="0.4">
      <c r="A1258" s="24"/>
      <c r="B1258" s="24"/>
      <c r="C1258" s="24"/>
      <c r="P1258" s="13"/>
    </row>
    <row r="1259" spans="1:16" s="12" customFormat="1" ht="15" customHeight="1" x14ac:dyDescent="0.4">
      <c r="A1259" s="24"/>
      <c r="B1259" s="24"/>
      <c r="C1259" s="24"/>
      <c r="P1259" s="13"/>
    </row>
    <row r="1260" spans="1:16" s="12" customFormat="1" ht="15" customHeight="1" x14ac:dyDescent="0.4">
      <c r="A1260" s="24"/>
      <c r="B1260" s="24"/>
      <c r="C1260" s="24"/>
      <c r="P1260" s="13"/>
    </row>
    <row r="1261" spans="1:16" s="12" customFormat="1" ht="15" customHeight="1" x14ac:dyDescent="0.4">
      <c r="A1261" s="24"/>
      <c r="B1261" s="24"/>
      <c r="C1261" s="24"/>
      <c r="P1261" s="13"/>
    </row>
    <row r="1262" spans="1:16" s="12" customFormat="1" ht="15" customHeight="1" x14ac:dyDescent="0.4">
      <c r="A1262" s="24"/>
      <c r="B1262" s="24"/>
      <c r="C1262" s="24"/>
      <c r="P1262" s="13"/>
    </row>
    <row r="1263" spans="1:16" s="12" customFormat="1" ht="15" customHeight="1" x14ac:dyDescent="0.4">
      <c r="A1263" s="24"/>
      <c r="B1263" s="24"/>
      <c r="C1263" s="24"/>
      <c r="P1263" s="13"/>
    </row>
    <row r="1264" spans="1:16" s="12" customFormat="1" ht="15" customHeight="1" x14ac:dyDescent="0.4">
      <c r="A1264" s="24"/>
      <c r="B1264" s="24"/>
      <c r="C1264" s="24"/>
      <c r="P1264" s="13"/>
    </row>
    <row r="1265" spans="1:16" s="12" customFormat="1" ht="15" customHeight="1" x14ac:dyDescent="0.4">
      <c r="A1265" s="24"/>
      <c r="B1265" s="24"/>
      <c r="C1265" s="24"/>
      <c r="P1265" s="13"/>
    </row>
    <row r="1266" spans="1:16" s="12" customFormat="1" ht="15" customHeight="1" x14ac:dyDescent="0.4">
      <c r="A1266" s="24"/>
      <c r="B1266" s="24"/>
      <c r="C1266" s="24"/>
      <c r="P1266" s="13"/>
    </row>
    <row r="1267" spans="1:16" s="12" customFormat="1" ht="15" customHeight="1" x14ac:dyDescent="0.4">
      <c r="A1267" s="24"/>
      <c r="B1267" s="24"/>
      <c r="C1267" s="24"/>
      <c r="P1267" s="13"/>
    </row>
    <row r="1268" spans="1:16" s="12" customFormat="1" ht="15" customHeight="1" x14ac:dyDescent="0.4">
      <c r="A1268" s="24"/>
      <c r="B1268" s="24"/>
      <c r="C1268" s="24"/>
      <c r="P1268" s="13"/>
    </row>
    <row r="1269" spans="1:16" s="12" customFormat="1" ht="15" customHeight="1" x14ac:dyDescent="0.4">
      <c r="A1269" s="24"/>
      <c r="B1269" s="24"/>
      <c r="C1269" s="24"/>
      <c r="P1269" s="13"/>
    </row>
    <row r="1270" spans="1:16" s="12" customFormat="1" ht="15" customHeight="1" x14ac:dyDescent="0.4">
      <c r="A1270" s="24"/>
      <c r="B1270" s="24"/>
      <c r="C1270" s="24"/>
      <c r="P1270" s="13"/>
    </row>
    <row r="1271" spans="1:16" s="12" customFormat="1" ht="15" customHeight="1" x14ac:dyDescent="0.4">
      <c r="A1271" s="24"/>
      <c r="B1271" s="24"/>
      <c r="C1271" s="24"/>
      <c r="P1271" s="13"/>
    </row>
    <row r="1272" spans="1:16" s="12" customFormat="1" ht="15" customHeight="1" x14ac:dyDescent="0.4">
      <c r="A1272" s="24"/>
      <c r="B1272" s="24"/>
      <c r="C1272" s="24"/>
      <c r="P1272" s="13"/>
    </row>
    <row r="1273" spans="1:16" s="12" customFormat="1" ht="15" customHeight="1" x14ac:dyDescent="0.4">
      <c r="A1273" s="24"/>
      <c r="B1273" s="24"/>
      <c r="C1273" s="24"/>
      <c r="P1273" s="13"/>
    </row>
    <row r="1274" spans="1:16" s="12" customFormat="1" ht="15" customHeight="1" x14ac:dyDescent="0.4">
      <c r="A1274" s="24"/>
      <c r="B1274" s="24"/>
      <c r="C1274" s="24"/>
      <c r="P1274" s="13"/>
    </row>
    <row r="1275" spans="1:16" s="12" customFormat="1" ht="15" customHeight="1" x14ac:dyDescent="0.4">
      <c r="A1275" s="24"/>
      <c r="B1275" s="24"/>
      <c r="C1275" s="24"/>
      <c r="P1275" s="13"/>
    </row>
    <row r="1276" spans="1:16" s="12" customFormat="1" ht="15" customHeight="1" x14ac:dyDescent="0.4">
      <c r="A1276" s="24"/>
      <c r="B1276" s="24"/>
      <c r="C1276" s="24"/>
      <c r="P1276" s="13"/>
    </row>
    <row r="1277" spans="1:16" s="12" customFormat="1" ht="15" customHeight="1" x14ac:dyDescent="0.4">
      <c r="A1277" s="24"/>
      <c r="B1277" s="24"/>
      <c r="C1277" s="24"/>
      <c r="P1277" s="13"/>
    </row>
    <row r="1278" spans="1:16" s="12" customFormat="1" ht="15" customHeight="1" x14ac:dyDescent="0.4">
      <c r="A1278" s="24"/>
      <c r="B1278" s="24"/>
      <c r="C1278" s="24"/>
      <c r="P1278" s="13"/>
    </row>
    <row r="1279" spans="1:16" s="12" customFormat="1" ht="15" customHeight="1" x14ac:dyDescent="0.4">
      <c r="A1279" s="24"/>
      <c r="B1279" s="24"/>
      <c r="C1279" s="24"/>
      <c r="P1279" s="13"/>
    </row>
    <row r="1280" spans="1:16" s="12" customFormat="1" ht="15" customHeight="1" x14ac:dyDescent="0.4">
      <c r="A1280" s="24"/>
      <c r="B1280" s="24"/>
      <c r="C1280" s="24"/>
      <c r="P1280" s="13"/>
    </row>
    <row r="1281" spans="1:16" s="12" customFormat="1" ht="15" customHeight="1" x14ac:dyDescent="0.4">
      <c r="A1281" s="24"/>
      <c r="B1281" s="24"/>
      <c r="C1281" s="24"/>
      <c r="P1281" s="13"/>
    </row>
    <row r="1282" spans="1:16" s="12" customFormat="1" ht="15" customHeight="1" x14ac:dyDescent="0.4">
      <c r="A1282" s="24"/>
      <c r="B1282" s="24"/>
      <c r="C1282" s="24"/>
      <c r="P1282" s="13"/>
    </row>
    <row r="1283" spans="1:16" s="12" customFormat="1" ht="15" customHeight="1" x14ac:dyDescent="0.4">
      <c r="A1283" s="24"/>
      <c r="B1283" s="24"/>
      <c r="C1283" s="24"/>
      <c r="P1283" s="13"/>
    </row>
    <row r="1284" spans="1:16" s="12" customFormat="1" ht="15" customHeight="1" x14ac:dyDescent="0.4">
      <c r="A1284" s="24"/>
      <c r="B1284" s="24"/>
      <c r="C1284" s="24"/>
      <c r="P1284" s="13"/>
    </row>
    <row r="1285" spans="1:16" s="12" customFormat="1" ht="15" customHeight="1" x14ac:dyDescent="0.4">
      <c r="A1285" s="24"/>
      <c r="B1285" s="24"/>
      <c r="C1285" s="24"/>
      <c r="P1285" s="13"/>
    </row>
    <row r="1286" spans="1:16" s="12" customFormat="1" ht="15" customHeight="1" x14ac:dyDescent="0.4">
      <c r="A1286" s="24"/>
      <c r="B1286" s="24"/>
      <c r="C1286" s="24"/>
      <c r="P1286" s="13"/>
    </row>
    <row r="1287" spans="1:16" s="12" customFormat="1" ht="15" customHeight="1" x14ac:dyDescent="0.4">
      <c r="A1287" s="24"/>
      <c r="B1287" s="24"/>
      <c r="C1287" s="24"/>
      <c r="P1287" s="13"/>
    </row>
    <row r="1288" spans="1:16" s="12" customFormat="1" ht="15" customHeight="1" x14ac:dyDescent="0.4">
      <c r="A1288" s="24"/>
      <c r="B1288" s="24"/>
      <c r="C1288" s="24"/>
      <c r="P1288" s="13"/>
    </row>
    <row r="1289" spans="1:16" s="12" customFormat="1" ht="15" customHeight="1" x14ac:dyDescent="0.4">
      <c r="A1289" s="24"/>
      <c r="B1289" s="24"/>
      <c r="C1289" s="24"/>
      <c r="P1289" s="13"/>
    </row>
    <row r="1290" spans="1:16" s="12" customFormat="1" ht="15" customHeight="1" x14ac:dyDescent="0.4">
      <c r="A1290" s="24"/>
      <c r="B1290" s="24"/>
      <c r="C1290" s="24"/>
      <c r="P1290" s="13"/>
    </row>
    <row r="1291" spans="1:16" s="12" customFormat="1" ht="15" customHeight="1" x14ac:dyDescent="0.4">
      <c r="A1291" s="24"/>
      <c r="B1291" s="24"/>
      <c r="C1291" s="24"/>
      <c r="P1291" s="13"/>
    </row>
    <row r="1292" spans="1:16" s="12" customFormat="1" ht="15" customHeight="1" x14ac:dyDescent="0.4">
      <c r="A1292" s="24"/>
      <c r="B1292" s="24"/>
      <c r="C1292" s="24"/>
      <c r="P1292" s="13"/>
    </row>
    <row r="1293" spans="1:16" s="12" customFormat="1" ht="15" customHeight="1" x14ac:dyDescent="0.4">
      <c r="A1293" s="24"/>
      <c r="B1293" s="24"/>
      <c r="C1293" s="24"/>
      <c r="P1293" s="13"/>
    </row>
    <row r="1294" spans="1:16" s="12" customFormat="1" ht="15" customHeight="1" x14ac:dyDescent="0.4">
      <c r="A1294" s="24"/>
      <c r="B1294" s="24"/>
      <c r="C1294" s="24"/>
      <c r="P1294" s="13"/>
    </row>
    <row r="1295" spans="1:16" s="12" customFormat="1" ht="15" customHeight="1" x14ac:dyDescent="0.4">
      <c r="A1295" s="24"/>
      <c r="B1295" s="24"/>
      <c r="C1295" s="24"/>
      <c r="P1295" s="13"/>
    </row>
    <row r="1296" spans="1:16" s="12" customFormat="1" ht="15" customHeight="1" x14ac:dyDescent="0.4">
      <c r="A1296" s="24"/>
      <c r="B1296" s="24"/>
      <c r="C1296" s="24"/>
      <c r="P1296" s="13"/>
    </row>
    <row r="1297" spans="1:16" s="12" customFormat="1" ht="15" customHeight="1" x14ac:dyDescent="0.4">
      <c r="A1297" s="24"/>
      <c r="B1297" s="24"/>
      <c r="C1297" s="24"/>
      <c r="P1297" s="13"/>
    </row>
    <row r="1298" spans="1:16" s="12" customFormat="1" ht="15" customHeight="1" x14ac:dyDescent="0.4">
      <c r="A1298" s="24"/>
      <c r="B1298" s="24"/>
      <c r="C1298" s="24"/>
      <c r="P1298" s="13"/>
    </row>
    <row r="1299" spans="1:16" s="12" customFormat="1" ht="15" customHeight="1" x14ac:dyDescent="0.4">
      <c r="A1299" s="24"/>
      <c r="B1299" s="24"/>
      <c r="C1299" s="24"/>
      <c r="P1299" s="13"/>
    </row>
    <row r="1300" spans="1:16" s="12" customFormat="1" ht="15" customHeight="1" x14ac:dyDescent="0.4">
      <c r="A1300" s="24"/>
      <c r="B1300" s="24"/>
      <c r="C1300" s="24"/>
      <c r="P1300" s="13"/>
    </row>
    <row r="1301" spans="1:16" s="12" customFormat="1" ht="15" customHeight="1" x14ac:dyDescent="0.4">
      <c r="A1301" s="24"/>
      <c r="B1301" s="24"/>
      <c r="C1301" s="24"/>
      <c r="P1301" s="13"/>
    </row>
    <row r="1302" spans="1:16" s="12" customFormat="1" ht="15" customHeight="1" x14ac:dyDescent="0.4">
      <c r="A1302" s="24"/>
      <c r="B1302" s="24"/>
      <c r="C1302" s="24"/>
      <c r="P1302" s="13"/>
    </row>
    <row r="1303" spans="1:16" s="12" customFormat="1" ht="15" customHeight="1" x14ac:dyDescent="0.4">
      <c r="A1303" s="24"/>
      <c r="B1303" s="24"/>
      <c r="C1303" s="24"/>
      <c r="P1303" s="13"/>
    </row>
    <row r="1304" spans="1:16" s="12" customFormat="1" ht="15" customHeight="1" x14ac:dyDescent="0.4">
      <c r="A1304" s="24"/>
      <c r="B1304" s="24"/>
      <c r="C1304" s="24"/>
      <c r="P1304" s="13"/>
    </row>
    <row r="1305" spans="1:16" s="12" customFormat="1" ht="15" customHeight="1" x14ac:dyDescent="0.4">
      <c r="A1305" s="24"/>
      <c r="B1305" s="24"/>
      <c r="C1305" s="24"/>
      <c r="P1305" s="13"/>
    </row>
    <row r="1306" spans="1:16" s="12" customFormat="1" ht="15" customHeight="1" x14ac:dyDescent="0.4">
      <c r="A1306" s="24"/>
      <c r="B1306" s="24"/>
      <c r="C1306" s="24"/>
      <c r="P1306" s="13"/>
    </row>
    <row r="1307" spans="1:16" s="12" customFormat="1" ht="15" customHeight="1" x14ac:dyDescent="0.4">
      <c r="A1307" s="24"/>
      <c r="B1307" s="24"/>
      <c r="C1307" s="24"/>
      <c r="P1307" s="13"/>
    </row>
    <row r="1308" spans="1:16" s="12" customFormat="1" ht="15" customHeight="1" x14ac:dyDescent="0.4">
      <c r="A1308" s="24"/>
      <c r="B1308" s="24"/>
      <c r="C1308" s="24"/>
      <c r="P1308" s="13"/>
    </row>
    <row r="1309" spans="1:16" s="12" customFormat="1" ht="15" customHeight="1" x14ac:dyDescent="0.4">
      <c r="A1309" s="24"/>
      <c r="B1309" s="24"/>
      <c r="C1309" s="24"/>
      <c r="P1309" s="13"/>
    </row>
    <row r="1310" spans="1:16" s="12" customFormat="1" ht="15" customHeight="1" x14ac:dyDescent="0.4">
      <c r="A1310" s="24"/>
      <c r="B1310" s="24"/>
      <c r="C1310" s="24"/>
      <c r="P1310" s="13"/>
    </row>
    <row r="1311" spans="1:16" s="12" customFormat="1" ht="15" customHeight="1" x14ac:dyDescent="0.4">
      <c r="A1311" s="24"/>
      <c r="B1311" s="24"/>
      <c r="C1311" s="24"/>
      <c r="P1311" s="13"/>
    </row>
    <row r="1312" spans="1:16" s="12" customFormat="1" ht="15" customHeight="1" x14ac:dyDescent="0.4">
      <c r="A1312" s="24"/>
      <c r="B1312" s="24"/>
      <c r="C1312" s="24"/>
      <c r="P1312" s="13"/>
    </row>
    <row r="1313" spans="1:16" s="12" customFormat="1" ht="15" customHeight="1" x14ac:dyDescent="0.4">
      <c r="A1313" s="24"/>
      <c r="B1313" s="24"/>
      <c r="C1313" s="24"/>
      <c r="P1313" s="13"/>
    </row>
    <row r="1314" spans="1:16" s="12" customFormat="1" ht="15" customHeight="1" x14ac:dyDescent="0.4">
      <c r="A1314" s="24"/>
      <c r="B1314" s="24"/>
      <c r="C1314" s="24"/>
      <c r="P1314" s="13"/>
    </row>
    <row r="1315" spans="1:16" s="12" customFormat="1" ht="15" customHeight="1" x14ac:dyDescent="0.4">
      <c r="A1315" s="24"/>
      <c r="B1315" s="24"/>
      <c r="C1315" s="24"/>
      <c r="P1315" s="13"/>
    </row>
    <row r="1316" spans="1:16" s="12" customFormat="1" ht="15" customHeight="1" x14ac:dyDescent="0.4">
      <c r="A1316" s="24"/>
      <c r="B1316" s="24"/>
      <c r="C1316" s="24"/>
      <c r="P1316" s="13"/>
    </row>
    <row r="1317" spans="1:16" s="12" customFormat="1" ht="15" customHeight="1" x14ac:dyDescent="0.4">
      <c r="A1317" s="24"/>
      <c r="B1317" s="24"/>
      <c r="C1317" s="24"/>
      <c r="P1317" s="13"/>
    </row>
    <row r="1318" spans="1:16" s="12" customFormat="1" ht="15" customHeight="1" x14ac:dyDescent="0.4">
      <c r="A1318" s="24"/>
      <c r="B1318" s="24"/>
      <c r="C1318" s="24"/>
      <c r="P1318" s="13"/>
    </row>
    <row r="1319" spans="1:16" s="12" customFormat="1" ht="15" customHeight="1" x14ac:dyDescent="0.4">
      <c r="A1319" s="24"/>
      <c r="B1319" s="24"/>
      <c r="C1319" s="24"/>
      <c r="P1319" s="13"/>
    </row>
    <row r="1320" spans="1:16" s="12" customFormat="1" ht="15" customHeight="1" x14ac:dyDescent="0.4">
      <c r="A1320" s="24"/>
      <c r="B1320" s="24"/>
      <c r="C1320" s="24"/>
      <c r="P1320" s="13"/>
    </row>
    <row r="1321" spans="1:16" s="12" customFormat="1" ht="15" customHeight="1" x14ac:dyDescent="0.4">
      <c r="A1321" s="24"/>
      <c r="B1321" s="24"/>
      <c r="C1321" s="24"/>
      <c r="P1321" s="13"/>
    </row>
    <row r="1322" spans="1:16" s="12" customFormat="1" ht="15" customHeight="1" x14ac:dyDescent="0.4">
      <c r="A1322" s="24"/>
      <c r="B1322" s="24"/>
      <c r="C1322" s="24"/>
      <c r="P1322" s="13"/>
    </row>
    <row r="1323" spans="1:16" s="12" customFormat="1" ht="15" customHeight="1" x14ac:dyDescent="0.4">
      <c r="A1323" s="24"/>
      <c r="B1323" s="24"/>
      <c r="C1323" s="24"/>
      <c r="P1323" s="13"/>
    </row>
    <row r="1324" spans="1:16" s="12" customFormat="1" ht="15" customHeight="1" x14ac:dyDescent="0.4">
      <c r="A1324" s="24"/>
      <c r="B1324" s="24"/>
      <c r="C1324" s="24"/>
      <c r="P1324" s="13"/>
    </row>
    <row r="1325" spans="1:16" s="12" customFormat="1" ht="15" customHeight="1" x14ac:dyDescent="0.4">
      <c r="A1325" s="24"/>
      <c r="B1325" s="24"/>
      <c r="C1325" s="24"/>
      <c r="P1325" s="13"/>
    </row>
    <row r="1326" spans="1:16" s="12" customFormat="1" ht="15" customHeight="1" x14ac:dyDescent="0.4">
      <c r="A1326" s="24"/>
      <c r="B1326" s="24"/>
      <c r="C1326" s="24"/>
      <c r="P1326" s="13"/>
    </row>
    <row r="1327" spans="1:16" s="12" customFormat="1" ht="15" customHeight="1" x14ac:dyDescent="0.4">
      <c r="A1327" s="24"/>
      <c r="B1327" s="24"/>
      <c r="C1327" s="24"/>
      <c r="P1327" s="13"/>
    </row>
    <row r="1328" spans="1:16" s="12" customFormat="1" ht="15" customHeight="1" x14ac:dyDescent="0.4">
      <c r="A1328" s="24"/>
      <c r="B1328" s="24"/>
      <c r="C1328" s="24"/>
      <c r="P1328" s="13"/>
    </row>
    <row r="1329" spans="1:16" s="12" customFormat="1" ht="15" customHeight="1" x14ac:dyDescent="0.4">
      <c r="A1329" s="24"/>
      <c r="B1329" s="24"/>
      <c r="C1329" s="24"/>
      <c r="P1329" s="13"/>
    </row>
    <row r="1330" spans="1:16" s="12" customFormat="1" ht="15" customHeight="1" x14ac:dyDescent="0.4">
      <c r="A1330" s="24"/>
      <c r="B1330" s="24"/>
      <c r="C1330" s="24"/>
      <c r="P1330" s="13"/>
    </row>
    <row r="1331" spans="1:16" s="12" customFormat="1" ht="15" customHeight="1" x14ac:dyDescent="0.4">
      <c r="A1331" s="24"/>
      <c r="B1331" s="24"/>
      <c r="C1331" s="24"/>
      <c r="P1331" s="13"/>
    </row>
    <row r="1332" spans="1:16" s="12" customFormat="1" ht="15" customHeight="1" x14ac:dyDescent="0.4">
      <c r="A1332" s="24"/>
      <c r="B1332" s="24"/>
      <c r="C1332" s="24"/>
      <c r="P1332" s="13"/>
    </row>
    <row r="1333" spans="1:16" s="12" customFormat="1" ht="15" customHeight="1" x14ac:dyDescent="0.4">
      <c r="A1333" s="24"/>
      <c r="B1333" s="24"/>
      <c r="C1333" s="24"/>
      <c r="P1333" s="13"/>
    </row>
    <row r="1334" spans="1:16" s="12" customFormat="1" ht="15" customHeight="1" x14ac:dyDescent="0.4">
      <c r="A1334" s="24"/>
      <c r="B1334" s="24"/>
      <c r="C1334" s="24"/>
      <c r="P1334" s="13"/>
    </row>
    <row r="1335" spans="1:16" s="12" customFormat="1" ht="15" customHeight="1" x14ac:dyDescent="0.4">
      <c r="A1335" s="24"/>
      <c r="B1335" s="24"/>
      <c r="C1335" s="24"/>
      <c r="P1335" s="13"/>
    </row>
    <row r="1336" spans="1:16" s="12" customFormat="1" ht="15" customHeight="1" x14ac:dyDescent="0.4">
      <c r="A1336" s="24"/>
      <c r="B1336" s="24"/>
      <c r="C1336" s="24"/>
      <c r="P1336" s="13"/>
    </row>
    <row r="1337" spans="1:16" s="12" customFormat="1" ht="15" customHeight="1" x14ac:dyDescent="0.4">
      <c r="A1337" s="24"/>
      <c r="B1337" s="24"/>
      <c r="C1337" s="24"/>
      <c r="P1337" s="13"/>
    </row>
    <row r="1338" spans="1:16" s="12" customFormat="1" ht="15" customHeight="1" x14ac:dyDescent="0.4">
      <c r="A1338" s="24"/>
      <c r="B1338" s="24"/>
      <c r="C1338" s="24"/>
      <c r="P1338" s="13"/>
    </row>
    <row r="1339" spans="1:16" s="12" customFormat="1" ht="15" customHeight="1" x14ac:dyDescent="0.4">
      <c r="A1339" s="24"/>
      <c r="B1339" s="24"/>
      <c r="C1339" s="24"/>
      <c r="P1339" s="13"/>
    </row>
    <row r="1340" spans="1:16" s="12" customFormat="1" ht="15" customHeight="1" x14ac:dyDescent="0.4">
      <c r="A1340" s="24"/>
      <c r="B1340" s="24"/>
      <c r="C1340" s="24"/>
      <c r="P1340" s="13"/>
    </row>
    <row r="1341" spans="1:16" s="12" customFormat="1" ht="15" customHeight="1" x14ac:dyDescent="0.4">
      <c r="A1341" s="24"/>
      <c r="B1341" s="24"/>
      <c r="C1341" s="24"/>
      <c r="P1341" s="13"/>
    </row>
    <row r="1342" spans="1:16" s="12" customFormat="1" ht="15" customHeight="1" x14ac:dyDescent="0.4">
      <c r="A1342" s="24"/>
      <c r="B1342" s="24"/>
      <c r="C1342" s="24"/>
      <c r="P1342" s="13"/>
    </row>
    <row r="1343" spans="1:16" s="12" customFormat="1" ht="15" customHeight="1" x14ac:dyDescent="0.4">
      <c r="A1343" s="24"/>
      <c r="B1343" s="24"/>
      <c r="C1343" s="24"/>
      <c r="P1343" s="13"/>
    </row>
    <row r="1344" spans="1:16" s="12" customFormat="1" ht="15" customHeight="1" x14ac:dyDescent="0.4">
      <c r="A1344" s="24"/>
      <c r="B1344" s="24"/>
      <c r="C1344" s="24"/>
      <c r="P1344" s="13"/>
    </row>
    <row r="1345" spans="1:16" s="12" customFormat="1" ht="15" customHeight="1" x14ac:dyDescent="0.4">
      <c r="A1345" s="24"/>
      <c r="B1345" s="24"/>
      <c r="C1345" s="24"/>
      <c r="P1345" s="13"/>
    </row>
    <row r="1346" spans="1:16" s="12" customFormat="1" ht="15" customHeight="1" x14ac:dyDescent="0.4">
      <c r="A1346" s="24"/>
      <c r="B1346" s="24"/>
      <c r="C1346" s="24"/>
      <c r="P1346" s="13"/>
    </row>
    <row r="1347" spans="1:16" s="12" customFormat="1" ht="15" customHeight="1" x14ac:dyDescent="0.4">
      <c r="A1347" s="24"/>
      <c r="B1347" s="24"/>
      <c r="C1347" s="24"/>
      <c r="P1347" s="13"/>
    </row>
    <row r="1348" spans="1:16" s="12" customFormat="1" ht="15" customHeight="1" x14ac:dyDescent="0.4">
      <c r="A1348" s="24"/>
      <c r="B1348" s="24"/>
      <c r="C1348" s="24"/>
      <c r="P1348" s="13"/>
    </row>
    <row r="1349" spans="1:16" s="12" customFormat="1" ht="15" customHeight="1" x14ac:dyDescent="0.4">
      <c r="A1349" s="24"/>
      <c r="B1349" s="24"/>
      <c r="C1349" s="24"/>
      <c r="P1349" s="13"/>
    </row>
    <row r="1350" spans="1:16" s="12" customFormat="1" ht="15" customHeight="1" x14ac:dyDescent="0.4">
      <c r="A1350" s="24"/>
      <c r="B1350" s="24"/>
      <c r="C1350" s="24"/>
      <c r="P1350" s="13"/>
    </row>
    <row r="1351" spans="1:16" s="12" customFormat="1" ht="15" customHeight="1" x14ac:dyDescent="0.4">
      <c r="A1351" s="24"/>
      <c r="B1351" s="24"/>
      <c r="C1351" s="24"/>
      <c r="P1351" s="13"/>
    </row>
    <row r="1352" spans="1:16" s="12" customFormat="1" ht="15" customHeight="1" x14ac:dyDescent="0.4">
      <c r="A1352" s="24"/>
      <c r="B1352" s="24"/>
      <c r="C1352" s="24"/>
      <c r="P1352" s="13"/>
    </row>
    <row r="1353" spans="1:16" s="12" customFormat="1" ht="15" customHeight="1" x14ac:dyDescent="0.4">
      <c r="A1353" s="24"/>
      <c r="B1353" s="24"/>
      <c r="C1353" s="24"/>
      <c r="P1353" s="13"/>
    </row>
    <row r="1354" spans="1:16" s="12" customFormat="1" ht="15" customHeight="1" x14ac:dyDescent="0.4">
      <c r="A1354" s="24"/>
      <c r="B1354" s="24"/>
      <c r="C1354" s="24"/>
      <c r="P1354" s="13"/>
    </row>
    <row r="1355" spans="1:16" s="12" customFormat="1" ht="15" customHeight="1" x14ac:dyDescent="0.4">
      <c r="A1355" s="24"/>
      <c r="B1355" s="24"/>
      <c r="C1355" s="24"/>
      <c r="P1355" s="13"/>
    </row>
    <row r="1356" spans="1:16" s="12" customFormat="1" ht="15" customHeight="1" x14ac:dyDescent="0.4">
      <c r="A1356" s="24"/>
      <c r="B1356" s="24"/>
      <c r="C1356" s="24"/>
      <c r="P1356" s="13"/>
    </row>
    <row r="1357" spans="1:16" s="12" customFormat="1" ht="15" customHeight="1" x14ac:dyDescent="0.4">
      <c r="A1357" s="24"/>
      <c r="B1357" s="24"/>
      <c r="C1357" s="24"/>
      <c r="P1357" s="13"/>
    </row>
    <row r="1358" spans="1:16" s="12" customFormat="1" ht="15" customHeight="1" x14ac:dyDescent="0.4">
      <c r="A1358" s="24"/>
      <c r="B1358" s="24"/>
      <c r="C1358" s="24"/>
      <c r="P1358" s="13"/>
    </row>
    <row r="1359" spans="1:16" s="12" customFormat="1" ht="15" customHeight="1" x14ac:dyDescent="0.4">
      <c r="A1359" s="24"/>
      <c r="B1359" s="24"/>
      <c r="C1359" s="24"/>
      <c r="P1359" s="13"/>
    </row>
    <row r="1360" spans="1:16" s="12" customFormat="1" ht="15" customHeight="1" x14ac:dyDescent="0.4">
      <c r="A1360" s="24"/>
      <c r="B1360" s="24"/>
      <c r="C1360" s="24"/>
      <c r="P1360" s="13"/>
    </row>
    <row r="1361" spans="1:16" s="12" customFormat="1" ht="15" customHeight="1" x14ac:dyDescent="0.4">
      <c r="A1361" s="24"/>
      <c r="B1361" s="24"/>
      <c r="C1361" s="24"/>
      <c r="P1361" s="13"/>
    </row>
    <row r="1362" spans="1:16" s="12" customFormat="1" ht="15" customHeight="1" x14ac:dyDescent="0.4">
      <c r="A1362" s="24"/>
      <c r="B1362" s="24"/>
      <c r="C1362" s="24"/>
      <c r="P1362" s="13"/>
    </row>
    <row r="1363" spans="1:16" s="12" customFormat="1" ht="15" customHeight="1" x14ac:dyDescent="0.4">
      <c r="A1363" s="24"/>
      <c r="B1363" s="24"/>
      <c r="C1363" s="24"/>
      <c r="P1363" s="13"/>
    </row>
    <row r="1364" spans="1:16" s="12" customFormat="1" ht="15" customHeight="1" x14ac:dyDescent="0.4">
      <c r="A1364" s="24"/>
      <c r="B1364" s="24"/>
      <c r="C1364" s="24"/>
      <c r="P1364" s="13"/>
    </row>
    <row r="1365" spans="1:16" s="12" customFormat="1" ht="15" customHeight="1" x14ac:dyDescent="0.4">
      <c r="A1365" s="24"/>
      <c r="B1365" s="24"/>
      <c r="C1365" s="24"/>
      <c r="P1365" s="13"/>
    </row>
    <row r="1366" spans="1:16" s="12" customFormat="1" ht="15" customHeight="1" x14ac:dyDescent="0.4">
      <c r="A1366" s="24"/>
      <c r="B1366" s="24"/>
      <c r="C1366" s="24"/>
      <c r="P1366" s="13"/>
    </row>
    <row r="1367" spans="1:16" s="12" customFormat="1" ht="15" customHeight="1" x14ac:dyDescent="0.4">
      <c r="A1367" s="24"/>
      <c r="B1367" s="24"/>
      <c r="C1367" s="24"/>
      <c r="P1367" s="13"/>
    </row>
    <row r="1368" spans="1:16" s="12" customFormat="1" ht="15" customHeight="1" x14ac:dyDescent="0.4">
      <c r="A1368" s="24"/>
      <c r="B1368" s="24"/>
      <c r="C1368" s="24"/>
      <c r="P1368" s="13"/>
    </row>
    <row r="1369" spans="1:16" s="12" customFormat="1" ht="15" customHeight="1" x14ac:dyDescent="0.4">
      <c r="A1369" s="24"/>
      <c r="B1369" s="24"/>
      <c r="C1369" s="24"/>
      <c r="P1369" s="13"/>
    </row>
    <row r="1370" spans="1:16" s="12" customFormat="1" ht="15" customHeight="1" x14ac:dyDescent="0.4">
      <c r="A1370" s="24"/>
      <c r="B1370" s="24"/>
      <c r="C1370" s="24"/>
      <c r="P1370" s="13"/>
    </row>
    <row r="1371" spans="1:16" s="12" customFormat="1" ht="15" customHeight="1" x14ac:dyDescent="0.4">
      <c r="A1371" s="24"/>
      <c r="B1371" s="24"/>
      <c r="C1371" s="24"/>
      <c r="P1371" s="13"/>
    </row>
    <row r="1372" spans="1:16" s="12" customFormat="1" ht="15" customHeight="1" x14ac:dyDescent="0.4">
      <c r="A1372" s="24"/>
      <c r="B1372" s="24"/>
      <c r="C1372" s="24"/>
      <c r="P1372" s="13"/>
    </row>
    <row r="1373" spans="1:16" s="12" customFormat="1" ht="15" customHeight="1" x14ac:dyDescent="0.4">
      <c r="A1373" s="24"/>
      <c r="B1373" s="24"/>
      <c r="C1373" s="24"/>
      <c r="P1373" s="13"/>
    </row>
    <row r="1374" spans="1:16" s="12" customFormat="1" ht="15" customHeight="1" x14ac:dyDescent="0.4">
      <c r="A1374" s="24"/>
      <c r="B1374" s="24"/>
      <c r="C1374" s="24"/>
      <c r="P1374" s="13"/>
    </row>
    <row r="1375" spans="1:16" s="12" customFormat="1" ht="15" customHeight="1" x14ac:dyDescent="0.4">
      <c r="A1375" s="24"/>
      <c r="B1375" s="24"/>
      <c r="C1375" s="24"/>
      <c r="P1375" s="13"/>
    </row>
    <row r="1376" spans="1:16" s="12" customFormat="1" ht="15" customHeight="1" x14ac:dyDescent="0.4">
      <c r="A1376" s="24"/>
      <c r="B1376" s="24"/>
      <c r="C1376" s="24"/>
      <c r="P1376" s="13"/>
    </row>
    <row r="1377" spans="1:16" s="12" customFormat="1" ht="15" customHeight="1" x14ac:dyDescent="0.4">
      <c r="A1377" s="24"/>
      <c r="B1377" s="24"/>
      <c r="C1377" s="24"/>
      <c r="P1377" s="13"/>
    </row>
    <row r="1378" spans="1:16" s="12" customFormat="1" ht="15" customHeight="1" x14ac:dyDescent="0.4">
      <c r="A1378" s="24"/>
      <c r="B1378" s="24"/>
      <c r="C1378" s="24"/>
      <c r="P1378" s="13"/>
    </row>
    <row r="1379" spans="1:16" s="12" customFormat="1" ht="15" customHeight="1" x14ac:dyDescent="0.4">
      <c r="A1379" s="24"/>
      <c r="B1379" s="24"/>
      <c r="C1379" s="24"/>
      <c r="P1379" s="13"/>
    </row>
    <row r="1380" spans="1:16" s="12" customFormat="1" ht="15" customHeight="1" x14ac:dyDescent="0.4">
      <c r="A1380" s="24"/>
      <c r="B1380" s="24"/>
      <c r="C1380" s="24"/>
      <c r="P1380" s="13"/>
    </row>
    <row r="1381" spans="1:16" s="12" customFormat="1" ht="15" customHeight="1" x14ac:dyDescent="0.4">
      <c r="A1381" s="24"/>
      <c r="B1381" s="24"/>
      <c r="C1381" s="24"/>
      <c r="P1381" s="13"/>
    </row>
    <row r="1382" spans="1:16" s="12" customFormat="1" ht="15" customHeight="1" x14ac:dyDescent="0.4">
      <c r="A1382" s="24"/>
      <c r="B1382" s="24"/>
      <c r="C1382" s="24"/>
      <c r="P1382" s="13"/>
    </row>
    <row r="1383" spans="1:16" s="12" customFormat="1" ht="15" customHeight="1" x14ac:dyDescent="0.4">
      <c r="A1383" s="24"/>
      <c r="B1383" s="24"/>
      <c r="C1383" s="24"/>
      <c r="P1383" s="13"/>
    </row>
    <row r="1384" spans="1:16" s="12" customFormat="1" ht="15" customHeight="1" x14ac:dyDescent="0.4">
      <c r="A1384" s="24"/>
      <c r="B1384" s="24"/>
      <c r="C1384" s="24"/>
      <c r="P1384" s="13"/>
    </row>
    <row r="1385" spans="1:16" s="12" customFormat="1" ht="15" customHeight="1" x14ac:dyDescent="0.4">
      <c r="A1385" s="24"/>
      <c r="B1385" s="24"/>
      <c r="C1385" s="24"/>
      <c r="P1385" s="13"/>
    </row>
    <row r="1386" spans="1:16" s="12" customFormat="1" ht="15" customHeight="1" x14ac:dyDescent="0.4">
      <c r="A1386" s="24"/>
      <c r="B1386" s="24"/>
      <c r="C1386" s="24"/>
      <c r="P1386" s="13"/>
    </row>
    <row r="1387" spans="1:16" s="12" customFormat="1" ht="15" customHeight="1" x14ac:dyDescent="0.4">
      <c r="A1387" s="24"/>
      <c r="B1387" s="24"/>
      <c r="C1387" s="24"/>
      <c r="P1387" s="13"/>
    </row>
    <row r="1388" spans="1:16" s="12" customFormat="1" ht="15" customHeight="1" x14ac:dyDescent="0.4">
      <c r="A1388" s="24"/>
      <c r="B1388" s="24"/>
      <c r="C1388" s="24"/>
      <c r="P1388" s="13"/>
    </row>
    <row r="1389" spans="1:16" s="12" customFormat="1" ht="15" customHeight="1" x14ac:dyDescent="0.4">
      <c r="A1389" s="24"/>
      <c r="B1389" s="24"/>
      <c r="C1389" s="24"/>
      <c r="P1389" s="13"/>
    </row>
    <row r="1390" spans="1:16" s="12" customFormat="1" ht="15" customHeight="1" x14ac:dyDescent="0.4">
      <c r="A1390" s="24"/>
      <c r="B1390" s="24"/>
      <c r="C1390" s="24"/>
      <c r="P1390" s="13"/>
    </row>
    <row r="1391" spans="1:16" s="12" customFormat="1" ht="15" customHeight="1" x14ac:dyDescent="0.4">
      <c r="A1391" s="24"/>
      <c r="B1391" s="24"/>
      <c r="C1391" s="24"/>
      <c r="P1391" s="13"/>
    </row>
    <row r="1392" spans="1:16" s="12" customFormat="1" ht="15" customHeight="1" x14ac:dyDescent="0.4">
      <c r="A1392" s="24"/>
      <c r="B1392" s="24"/>
      <c r="C1392" s="24"/>
      <c r="P1392" s="13"/>
    </row>
    <row r="1393" spans="1:46" s="12" customFormat="1" ht="15" customHeight="1" x14ac:dyDescent="0.4">
      <c r="A1393" s="24"/>
      <c r="B1393" s="24"/>
      <c r="C1393" s="24"/>
      <c r="P1393" s="13"/>
    </row>
    <row r="1394" spans="1:46" s="12" customFormat="1" ht="15" customHeight="1" x14ac:dyDescent="0.4">
      <c r="A1394" s="24"/>
      <c r="B1394" s="24"/>
      <c r="C1394" s="24"/>
      <c r="P1394" s="13"/>
    </row>
    <row r="1395" spans="1:46" s="12" customFormat="1" ht="15" customHeight="1" x14ac:dyDescent="0.4">
      <c r="A1395" s="24"/>
      <c r="B1395" s="24"/>
      <c r="C1395" s="24"/>
      <c r="P1395" s="13"/>
    </row>
    <row r="1396" spans="1:46" s="12" customFormat="1" ht="15" customHeight="1" x14ac:dyDescent="0.4">
      <c r="A1396" s="24"/>
      <c r="B1396" s="24"/>
      <c r="C1396" s="24"/>
      <c r="P1396" s="13"/>
    </row>
    <row r="1397" spans="1:46" s="12" customFormat="1" ht="15" customHeight="1" x14ac:dyDescent="0.4">
      <c r="A1397" s="24"/>
      <c r="B1397" s="24"/>
      <c r="C1397" s="24"/>
      <c r="P1397" s="13"/>
    </row>
    <row r="1398" spans="1:46" s="12" customFormat="1" ht="15" customHeight="1" x14ac:dyDescent="0.4">
      <c r="A1398" s="24"/>
      <c r="B1398" s="24"/>
      <c r="C1398" s="24"/>
      <c r="P1398" s="13"/>
    </row>
    <row r="1399" spans="1:46" s="12" customFormat="1" ht="15" customHeight="1" x14ac:dyDescent="0.4">
      <c r="A1399" s="24"/>
      <c r="B1399" s="24"/>
      <c r="C1399" s="24"/>
      <c r="P1399" s="13"/>
    </row>
    <row r="1400" spans="1:46" s="12" customFormat="1" ht="15" customHeight="1" x14ac:dyDescent="0.4">
      <c r="A1400" s="24"/>
      <c r="B1400" s="24"/>
      <c r="C1400" s="24"/>
      <c r="P1400" s="13"/>
    </row>
    <row r="1401" spans="1:46" s="12" customFormat="1" ht="15" customHeight="1" x14ac:dyDescent="0.4">
      <c r="A1401" s="24"/>
      <c r="B1401" s="24"/>
      <c r="C1401" s="24"/>
      <c r="P1401" s="13"/>
    </row>
    <row r="1402" spans="1:46" s="12" customFormat="1" ht="15" customHeight="1" x14ac:dyDescent="0.4">
      <c r="A1402" s="24"/>
      <c r="B1402" s="24"/>
      <c r="C1402" s="24"/>
      <c r="P1402" s="13"/>
    </row>
    <row r="1403" spans="1:46" s="12" customFormat="1" ht="15" customHeight="1" x14ac:dyDescent="0.4">
      <c r="A1403" s="24"/>
      <c r="B1403" s="24"/>
      <c r="C1403" s="24"/>
      <c r="P1403" s="13"/>
    </row>
    <row r="1404" spans="1:46" s="12" customFormat="1" ht="15" customHeight="1" x14ac:dyDescent="0.4">
      <c r="A1404" s="24"/>
      <c r="B1404" s="24"/>
      <c r="C1404" s="24"/>
      <c r="P1404" s="13"/>
    </row>
    <row r="1405" spans="1:46" s="12" customFormat="1" ht="15" customHeight="1" x14ac:dyDescent="0.4">
      <c r="A1405" s="24"/>
      <c r="B1405" s="24"/>
      <c r="C1405" s="24"/>
      <c r="P1405" s="13"/>
    </row>
    <row r="1406" spans="1:46" s="12" customFormat="1" ht="15" customHeight="1" x14ac:dyDescent="0.4">
      <c r="A1406" s="24"/>
      <c r="B1406" s="24"/>
      <c r="C1406" s="24"/>
      <c r="P1406" s="13"/>
    </row>
    <row r="1407" spans="1:46" ht="15" customHeight="1" x14ac:dyDescent="0.4">
      <c r="AA1407" s="12"/>
      <c r="AB1407" s="12"/>
      <c r="AT1407" s="12"/>
    </row>
  </sheetData>
  <sheetProtection sheet="1"/>
  <phoneticPr fontId="0" type="noConversion"/>
  <printOptions horizontalCentered="1"/>
  <pageMargins left="0.15748031496062992" right="0.15748031496062992" top="0.5" bottom="0.39370078740157483" header="0.23622047244094491" footer="0.31496062992125984"/>
  <pageSetup paperSize="9" scale="110" orientation="landscape" horizontalDpi="300" verticalDpi="300" r:id="rId1"/>
  <headerFooter alignWithMargins="0"/>
  <rowBreaks count="1" manualBreakCount="1">
    <brk id="24" max="16383" man="1"/>
  </rowBreaks>
  <ignoredErrors>
    <ignoredError sqref="D1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J1340"/>
  <sheetViews>
    <sheetView showGridLines="0" topLeftCell="E1" zoomScaleNormal="100" workbookViewId="0">
      <selection activeCell="E1" sqref="E1"/>
    </sheetView>
  </sheetViews>
  <sheetFormatPr baseColWidth="10" defaultColWidth="11.5546875" defaultRowHeight="15" customHeight="1" x14ac:dyDescent="0.4"/>
  <cols>
    <col min="1" max="1" width="25.77734375" style="8" customWidth="1"/>
    <col min="2" max="2" width="7.33203125" style="8" customWidth="1"/>
    <col min="3" max="14" width="6.77734375" style="9" customWidth="1"/>
    <col min="15" max="15" width="6.77734375" style="10" customWidth="1"/>
    <col min="16" max="26" width="11.5546875" style="3"/>
    <col min="27" max="28" width="10.77734375" style="3" hidden="1" customWidth="1"/>
    <col min="29" max="42" width="5.21875" style="3" hidden="1" customWidth="1"/>
    <col min="43" max="45" width="10.77734375" style="3" hidden="1" customWidth="1"/>
    <col min="46" max="59" width="5.21875" style="3" hidden="1" customWidth="1"/>
    <col min="60" max="16384" width="11.5546875" style="3"/>
  </cols>
  <sheetData>
    <row r="1" spans="1:62" ht="30" customHeight="1" x14ac:dyDescent="0.4">
      <c r="A1" s="83" t="str">
        <f>'1.Jahr-Bau'!A1</f>
        <v>Muster AG / Exemple SA</v>
      </c>
      <c r="B1" s="83" t="str">
        <f>'1.Jahr-Bau'!B1</f>
        <v>1. Jahr (2010)</v>
      </c>
      <c r="C1" s="118"/>
      <c r="D1" s="119"/>
      <c r="E1" s="120"/>
      <c r="F1" s="121" t="str">
        <f>IF(BusinessPlan!$B$6=1,AF1,AW1)</f>
        <v>Finanzplan</v>
      </c>
      <c r="G1" s="122"/>
      <c r="H1" s="122"/>
      <c r="I1" s="121"/>
      <c r="J1" s="111"/>
      <c r="K1" s="155"/>
      <c r="L1" s="155"/>
      <c r="M1" s="111"/>
      <c r="N1" s="111"/>
      <c r="O1" s="112"/>
      <c r="AA1" s="246"/>
      <c r="AB1" s="246"/>
      <c r="AC1" s="246"/>
      <c r="AD1" s="246"/>
      <c r="AE1" s="246"/>
      <c r="AF1" s="246" t="s">
        <v>68</v>
      </c>
      <c r="AG1" s="246"/>
      <c r="AH1" s="246"/>
      <c r="AI1" s="246"/>
      <c r="AJ1" s="246"/>
      <c r="AK1" s="246"/>
      <c r="AL1" s="246"/>
      <c r="AM1" s="246"/>
      <c r="AN1" s="246"/>
      <c r="AO1" s="246"/>
      <c r="AP1" s="246"/>
      <c r="AQ1" s="246"/>
      <c r="AR1" s="246"/>
      <c r="AS1" s="246"/>
      <c r="AT1" s="246"/>
      <c r="AU1" s="246"/>
      <c r="AV1" s="246"/>
      <c r="AW1" s="246" t="s">
        <v>188</v>
      </c>
      <c r="AX1" s="246"/>
      <c r="AY1" s="246"/>
      <c r="AZ1" s="246"/>
      <c r="BA1" s="246"/>
      <c r="BB1" s="246"/>
      <c r="BC1" s="246"/>
      <c r="BD1" s="246"/>
      <c r="BE1" s="246"/>
      <c r="BF1" s="246"/>
      <c r="BG1" s="279"/>
      <c r="BH1" s="122"/>
      <c r="BI1" s="122"/>
      <c r="BJ1" s="122"/>
    </row>
    <row r="2" spans="1:62" ht="15" customHeight="1" x14ac:dyDescent="0.4">
      <c r="A2" s="120"/>
      <c r="B2" s="119"/>
      <c r="C2" s="120"/>
      <c r="D2" s="120"/>
      <c r="E2" s="120"/>
      <c r="F2" s="120"/>
      <c r="G2" s="121"/>
      <c r="H2" s="111"/>
      <c r="I2" s="111"/>
      <c r="J2" s="111"/>
      <c r="K2" s="111"/>
      <c r="L2" s="111"/>
      <c r="M2" s="111"/>
      <c r="N2" s="111"/>
      <c r="O2" s="112"/>
      <c r="AA2" s="122"/>
      <c r="AB2" s="122"/>
      <c r="AC2" s="122"/>
      <c r="AD2" s="122"/>
      <c r="AE2" s="122"/>
      <c r="AF2" s="122"/>
      <c r="AG2" s="122"/>
      <c r="AH2" s="122"/>
      <c r="AI2" s="122"/>
      <c r="AJ2" s="122"/>
      <c r="AK2" s="122"/>
      <c r="AL2" s="122"/>
      <c r="AM2" s="122"/>
      <c r="AN2" s="122"/>
      <c r="AO2" s="122"/>
      <c r="AP2" s="122"/>
      <c r="AQ2" s="122"/>
      <c r="AR2" s="279"/>
      <c r="AS2" s="279"/>
      <c r="AT2" s="279"/>
      <c r="AU2" s="279"/>
      <c r="AV2" s="279"/>
      <c r="AW2" s="279"/>
      <c r="AX2" s="279"/>
      <c r="AY2" s="279"/>
      <c r="AZ2" s="279"/>
      <c r="BA2" s="279"/>
      <c r="BB2" s="279"/>
      <c r="BC2" s="279"/>
      <c r="BD2" s="279"/>
      <c r="BE2" s="279"/>
      <c r="BF2" s="279"/>
      <c r="BG2" s="279"/>
      <c r="BH2" s="122"/>
      <c r="BI2" s="122"/>
      <c r="BJ2" s="122"/>
    </row>
    <row r="3" spans="1:62" s="4" customFormat="1" ht="15" customHeight="1" thickBot="1" x14ac:dyDescent="0.45">
      <c r="A3" s="156"/>
      <c r="B3" s="124"/>
      <c r="C3" s="126" t="str">
        <f>IF(BusinessPlan!$B$6=1,AC3,AT3)</f>
        <v>Jan</v>
      </c>
      <c r="D3" s="126" t="str">
        <f>IF(BusinessPlan!$B$6=1,AD3,AU3)</f>
        <v>Feb</v>
      </c>
      <c r="E3" s="126" t="str">
        <f>IF(BusinessPlan!$B$6=1,AE3,AV3)</f>
        <v>März</v>
      </c>
      <c r="F3" s="126" t="str">
        <f>IF(BusinessPlan!$B$6=1,AF3,AW3)</f>
        <v>April</v>
      </c>
      <c r="G3" s="126" t="str">
        <f>IF(BusinessPlan!$B$6=1,AG3,AX3)</f>
        <v>Mai</v>
      </c>
      <c r="H3" s="126" t="str">
        <f>IF(BusinessPlan!$B$6=1,AH3,AY3)</f>
        <v>Juni</v>
      </c>
      <c r="I3" s="126" t="str">
        <f>IF(BusinessPlan!$B$6=1,AI3,AZ3)</f>
        <v>Juli</v>
      </c>
      <c r="J3" s="126" t="str">
        <f>IF(BusinessPlan!$B$6=1,AJ3,BA3)</f>
        <v>Aug</v>
      </c>
      <c r="K3" s="126" t="str">
        <f>IF(BusinessPlan!$B$6=1,AK3,BB3)</f>
        <v>Sept</v>
      </c>
      <c r="L3" s="126" t="str">
        <f>IF(BusinessPlan!$B$6=1,AL3,BC3)</f>
        <v>Okt</v>
      </c>
      <c r="M3" s="126" t="str">
        <f>IF(BusinessPlan!$B$6=1,AM3,BD3)</f>
        <v>Nov</v>
      </c>
      <c r="N3" s="126" t="str">
        <f>IF(BusinessPlan!$B$6=1,AN3,BE3)</f>
        <v>Dez</v>
      </c>
      <c r="O3" s="127" t="str">
        <f>IF(BusinessPlan!$B$6=1,AO3,BF3)</f>
        <v>TOTAL</v>
      </c>
      <c r="AA3" s="233"/>
      <c r="AB3" s="233"/>
      <c r="AC3" s="233" t="s">
        <v>59</v>
      </c>
      <c r="AD3" s="233" t="s">
        <v>58</v>
      </c>
      <c r="AE3" s="233" t="s">
        <v>31</v>
      </c>
      <c r="AF3" s="233" t="s">
        <v>32</v>
      </c>
      <c r="AG3" s="233" t="s">
        <v>33</v>
      </c>
      <c r="AH3" s="233" t="s">
        <v>34</v>
      </c>
      <c r="AI3" s="233" t="s">
        <v>35</v>
      </c>
      <c r="AJ3" s="233" t="s">
        <v>60</v>
      </c>
      <c r="AK3" s="233" t="s">
        <v>54</v>
      </c>
      <c r="AL3" s="233" t="s">
        <v>55</v>
      </c>
      <c r="AM3" s="233" t="s">
        <v>56</v>
      </c>
      <c r="AN3" s="233" t="s">
        <v>57</v>
      </c>
      <c r="AO3" s="233" t="s">
        <v>0</v>
      </c>
      <c r="AP3" s="233"/>
      <c r="AQ3" s="233"/>
      <c r="AR3" s="233"/>
      <c r="AS3" s="233"/>
      <c r="AT3" s="232" t="s">
        <v>128</v>
      </c>
      <c r="AU3" s="232" t="s">
        <v>129</v>
      </c>
      <c r="AV3" s="232" t="s">
        <v>127</v>
      </c>
      <c r="AW3" s="232" t="s">
        <v>130</v>
      </c>
      <c r="AX3" s="232" t="s">
        <v>33</v>
      </c>
      <c r="AY3" s="232" t="s">
        <v>131</v>
      </c>
      <c r="AZ3" s="232" t="s">
        <v>132</v>
      </c>
      <c r="BA3" s="232" t="s">
        <v>133</v>
      </c>
      <c r="BB3" s="232" t="s">
        <v>134</v>
      </c>
      <c r="BC3" s="232" t="s">
        <v>135</v>
      </c>
      <c r="BD3" s="232" t="s">
        <v>136</v>
      </c>
      <c r="BE3" s="232" t="s">
        <v>137</v>
      </c>
      <c r="BF3" s="231" t="s">
        <v>0</v>
      </c>
      <c r="BG3" s="233"/>
      <c r="BH3" s="156"/>
      <c r="BI3" s="156"/>
      <c r="BJ3" s="156"/>
    </row>
    <row r="4" spans="1:62" s="4" customFormat="1" ht="15" customHeight="1" x14ac:dyDescent="0.4">
      <c r="A4" s="118" t="str">
        <f>IF(BusinessPlan!$B$6=1,AA4,AR4)</f>
        <v>1. Cash Out</v>
      </c>
      <c r="B4" s="124"/>
      <c r="C4" s="157"/>
      <c r="D4" s="157"/>
      <c r="E4" s="157"/>
      <c r="F4" s="157"/>
      <c r="G4" s="157"/>
      <c r="H4" s="157"/>
      <c r="I4" s="157"/>
      <c r="J4" s="157"/>
      <c r="K4" s="157"/>
      <c r="L4" s="157"/>
      <c r="M4" s="157"/>
      <c r="N4" s="157"/>
      <c r="O4" s="158"/>
      <c r="AA4" s="233" t="s">
        <v>74</v>
      </c>
      <c r="AB4" s="233"/>
      <c r="AC4" s="233"/>
      <c r="AD4" s="233"/>
      <c r="AE4" s="233"/>
      <c r="AF4" s="233"/>
      <c r="AG4" s="233"/>
      <c r="AH4" s="233"/>
      <c r="AI4" s="233"/>
      <c r="AJ4" s="233"/>
      <c r="AK4" s="233"/>
      <c r="AL4" s="233"/>
      <c r="AM4" s="233"/>
      <c r="AN4" s="233"/>
      <c r="AO4" s="233"/>
      <c r="AP4" s="233"/>
      <c r="AQ4" s="233"/>
      <c r="AR4" s="233" t="s">
        <v>74</v>
      </c>
      <c r="AS4" s="233"/>
      <c r="AT4" s="233"/>
      <c r="AU4" s="233"/>
      <c r="AV4" s="233"/>
      <c r="AW4" s="233"/>
      <c r="AX4" s="233"/>
      <c r="AY4" s="233"/>
      <c r="AZ4" s="233"/>
      <c r="BA4" s="233"/>
      <c r="BB4" s="233"/>
      <c r="BC4" s="233"/>
      <c r="BD4" s="233"/>
      <c r="BE4" s="233"/>
      <c r="BF4" s="233"/>
      <c r="BG4" s="233"/>
      <c r="BH4" s="156"/>
      <c r="BI4" s="156"/>
      <c r="BJ4" s="156"/>
    </row>
    <row r="5" spans="1:62" s="4" customFormat="1" ht="15" customHeight="1" x14ac:dyDescent="0.4">
      <c r="A5" s="123"/>
      <c r="B5" s="124"/>
      <c r="C5" s="160"/>
      <c r="D5" s="160"/>
      <c r="E5" s="160"/>
      <c r="F5" s="160"/>
      <c r="G5" s="160"/>
      <c r="H5" s="160"/>
      <c r="I5" s="160"/>
      <c r="J5" s="160"/>
      <c r="K5" s="160"/>
      <c r="L5" s="160"/>
      <c r="M5" s="160"/>
      <c r="N5" s="160"/>
      <c r="O5" s="129"/>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156"/>
      <c r="BI5" s="156"/>
      <c r="BJ5" s="156"/>
    </row>
    <row r="6" spans="1:62" s="36" customFormat="1" ht="15" customHeight="1" x14ac:dyDescent="0.4">
      <c r="A6" s="161" t="str">
        <f>IF(BusinessPlan!$B$6=1,AA6,AR6)</f>
        <v>Cash Out Betriebskosten, Steuern, Zinsen</v>
      </c>
      <c r="B6" s="97"/>
      <c r="C6" s="41">
        <f>'1.Jahr-TOTAL'!D43+'1.Jahr-TOTAL'!D46+'1.Jahr-TOTAL'!D47</f>
        <v>26045</v>
      </c>
      <c r="D6" s="41">
        <f>'1.Jahr-TOTAL'!E43+'1.Jahr-TOTAL'!E46+'1.Jahr-TOTAL'!E47</f>
        <v>26063</v>
      </c>
      <c r="E6" s="41">
        <f>'1.Jahr-TOTAL'!F43+'1.Jahr-TOTAL'!F46+'1.Jahr-TOTAL'!F47</f>
        <v>25257</v>
      </c>
      <c r="F6" s="41">
        <f>'1.Jahr-TOTAL'!G43+'1.Jahr-TOTAL'!G46+'1.Jahr-TOTAL'!G47</f>
        <v>29450</v>
      </c>
      <c r="G6" s="41">
        <f>'1.Jahr-TOTAL'!H43+'1.Jahr-TOTAL'!H46+'1.Jahr-TOTAL'!H47</f>
        <v>30545</v>
      </c>
      <c r="H6" s="41">
        <f>'1.Jahr-TOTAL'!I43+'1.Jahr-TOTAL'!I46+'1.Jahr-TOTAL'!I47</f>
        <v>30899</v>
      </c>
      <c r="I6" s="41">
        <f>'1.Jahr-TOTAL'!J43+'1.Jahr-TOTAL'!J46+'1.Jahr-TOTAL'!J47</f>
        <v>33493</v>
      </c>
      <c r="J6" s="41">
        <f>'1.Jahr-TOTAL'!K43+'1.Jahr-TOTAL'!K46+'1.Jahr-TOTAL'!K47</f>
        <v>34168</v>
      </c>
      <c r="K6" s="41">
        <f>'1.Jahr-TOTAL'!L43+'1.Jahr-TOTAL'!L46+'1.Jahr-TOTAL'!L47</f>
        <v>34356</v>
      </c>
      <c r="L6" s="41">
        <f>'1.Jahr-TOTAL'!M43+'1.Jahr-TOTAL'!M46+'1.Jahr-TOTAL'!M47</f>
        <v>36729</v>
      </c>
      <c r="M6" s="41">
        <f>'1.Jahr-TOTAL'!N43+'1.Jahr-TOTAL'!N46+'1.Jahr-TOTAL'!N47</f>
        <v>37686</v>
      </c>
      <c r="N6" s="41">
        <f>'1.Jahr-TOTAL'!O43+'1.Jahr-TOTAL'!O46+'1.Jahr-TOTAL'!O47</f>
        <v>37620</v>
      </c>
      <c r="O6" s="31">
        <f>SUM(C6:N6)</f>
        <v>382311</v>
      </c>
      <c r="AA6" s="233" t="s">
        <v>106</v>
      </c>
      <c r="AB6" s="233"/>
      <c r="AC6" s="233"/>
      <c r="AD6" s="233"/>
      <c r="AE6" s="233"/>
      <c r="AF6" s="233"/>
      <c r="AG6" s="233"/>
      <c r="AH6" s="233"/>
      <c r="AI6" s="233"/>
      <c r="AJ6" s="233"/>
      <c r="AK6" s="233"/>
      <c r="AL6" s="233"/>
      <c r="AM6" s="233"/>
      <c r="AN6" s="233"/>
      <c r="AO6" s="233"/>
      <c r="AP6" s="233"/>
      <c r="AQ6" s="233"/>
      <c r="AR6" s="233" t="s">
        <v>233</v>
      </c>
      <c r="AS6" s="233"/>
      <c r="AT6" s="233"/>
      <c r="AU6" s="233"/>
      <c r="AV6" s="233"/>
      <c r="AW6" s="233"/>
      <c r="AX6" s="233"/>
      <c r="AY6" s="233"/>
      <c r="AZ6" s="233"/>
      <c r="BA6" s="233"/>
      <c r="BB6" s="233"/>
      <c r="BC6" s="233"/>
      <c r="BD6" s="233"/>
      <c r="BE6" s="233"/>
      <c r="BF6" s="233"/>
      <c r="BG6" s="233"/>
      <c r="BH6" s="283"/>
      <c r="BI6" s="283"/>
      <c r="BJ6" s="283"/>
    </row>
    <row r="7" spans="1:62" s="1" customFormat="1" ht="15" customHeight="1" x14ac:dyDescent="0.4">
      <c r="A7" s="102"/>
      <c r="B7" s="102"/>
      <c r="C7" s="102"/>
      <c r="D7" s="102"/>
      <c r="E7" s="102"/>
      <c r="F7" s="102"/>
      <c r="G7" s="102"/>
      <c r="H7" s="102"/>
      <c r="I7" s="102"/>
      <c r="J7" s="102"/>
      <c r="K7" s="102"/>
      <c r="L7" s="102"/>
      <c r="M7" s="102"/>
      <c r="N7" s="102"/>
      <c r="O7" s="16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111"/>
      <c r="BI7" s="111"/>
      <c r="BJ7" s="111"/>
    </row>
    <row r="8" spans="1:62" s="1" customFormat="1" ht="15" customHeight="1" x14ac:dyDescent="0.4">
      <c r="A8" s="217" t="str">
        <f>IF(BusinessPlan!$B$6=1,AA8,AR8)</f>
        <v>Temporär Mitarbeiter</v>
      </c>
      <c r="B8" s="102"/>
      <c r="C8" s="258"/>
      <c r="D8" s="257"/>
      <c r="E8" s="204"/>
      <c r="F8" s="211" t="str">
        <f>IF(BusinessPlan!$B$6=1,AF8,AW8)</f>
        <v>AHV, ALV</v>
      </c>
      <c r="G8" s="212"/>
      <c r="H8" s="211" t="str">
        <f>IF(BusinessPlan!$B$6=1,AH8,AY8)</f>
        <v>SUVA</v>
      </c>
      <c r="I8" s="211"/>
      <c r="J8" s="213" t="str">
        <f>IF(BusinessPlan!$B$6=1,AJ8,BA8)</f>
        <v>FAR, Parifond</v>
      </c>
      <c r="K8" s="219" t="str">
        <f>IF(BusinessPlan!$B$6=1,AK8,BB8)</f>
        <v xml:space="preserve">(Für die Erfolgsrechnung muss der AG-Anteil </v>
      </c>
      <c r="L8" s="102"/>
      <c r="M8" s="102"/>
      <c r="N8" s="102"/>
      <c r="O8" s="162"/>
      <c r="AA8" s="233" t="s">
        <v>116</v>
      </c>
      <c r="AB8" s="233"/>
      <c r="AC8" s="233"/>
      <c r="AD8" s="233"/>
      <c r="AE8" s="233"/>
      <c r="AF8" s="233" t="s">
        <v>23</v>
      </c>
      <c r="AG8" s="233"/>
      <c r="AH8" s="233" t="s">
        <v>1</v>
      </c>
      <c r="AI8" s="233"/>
      <c r="AJ8" s="256" t="s">
        <v>103</v>
      </c>
      <c r="AK8" s="233" t="s">
        <v>247</v>
      </c>
      <c r="AL8" s="233"/>
      <c r="AM8" s="233"/>
      <c r="AN8" s="233"/>
      <c r="AO8" s="233"/>
      <c r="AP8" s="233"/>
      <c r="AQ8" s="233"/>
      <c r="AR8" s="233" t="s">
        <v>189</v>
      </c>
      <c r="AS8" s="233"/>
      <c r="AT8" s="233"/>
      <c r="AU8" s="233"/>
      <c r="AV8" s="233"/>
      <c r="AW8" s="233" t="s">
        <v>190</v>
      </c>
      <c r="AX8" s="233"/>
      <c r="AY8" s="233" t="s">
        <v>1</v>
      </c>
      <c r="AZ8" s="233"/>
      <c r="BA8" s="256" t="s">
        <v>103</v>
      </c>
      <c r="BB8" s="233" t="s">
        <v>250</v>
      </c>
      <c r="BC8" s="233"/>
      <c r="BD8" s="233"/>
      <c r="BE8" s="233"/>
      <c r="BF8" s="233"/>
      <c r="BG8" s="233"/>
      <c r="BH8" s="111"/>
      <c r="BI8" s="111"/>
      <c r="BJ8" s="111"/>
    </row>
    <row r="9" spans="1:62" s="1" customFormat="1" ht="15" customHeight="1" x14ac:dyDescent="0.4">
      <c r="C9" s="205"/>
      <c r="E9" s="198" t="str">
        <f>IF(BusinessPlan!$B$6=1,AE9,AV9)</f>
        <v xml:space="preserve">Jahres-Lohnsumme: </v>
      </c>
      <c r="F9" s="192">
        <v>1500000</v>
      </c>
      <c r="H9" s="197">
        <v>1750000</v>
      </c>
      <c r="I9" s="168"/>
      <c r="J9" s="218">
        <v>500000</v>
      </c>
      <c r="K9" s="219" t="str">
        <f>IF(BusinessPlan!$B$6=1,AK9,BB9)</f>
        <v xml:space="preserve">auf den ersten Seiten mit den </v>
      </c>
      <c r="L9" s="102"/>
      <c r="M9" s="102"/>
      <c r="N9" s="102"/>
      <c r="O9" s="162"/>
      <c r="AA9" s="233"/>
      <c r="AB9" s="233"/>
      <c r="AC9" s="233"/>
      <c r="AD9" s="233"/>
      <c r="AE9" s="233" t="s">
        <v>114</v>
      </c>
      <c r="AF9" s="233"/>
      <c r="AG9" s="233"/>
      <c r="AH9" s="233"/>
      <c r="AI9" s="233"/>
      <c r="AJ9" s="233"/>
      <c r="AK9" s="233" t="s">
        <v>248</v>
      </c>
      <c r="AL9" s="233"/>
      <c r="AM9" s="233"/>
      <c r="AN9" s="233"/>
      <c r="AO9" s="233"/>
      <c r="AP9" s="233"/>
      <c r="AQ9" s="233"/>
      <c r="AR9" s="233"/>
      <c r="AS9" s="233"/>
      <c r="AT9" s="233"/>
      <c r="AU9" s="233"/>
      <c r="AV9" s="233" t="s">
        <v>191</v>
      </c>
      <c r="AW9" s="233"/>
      <c r="AX9" s="233"/>
      <c r="AY9" s="233"/>
      <c r="AZ9" s="233"/>
      <c r="BA9" s="233"/>
      <c r="BB9" s="233" t="s">
        <v>251</v>
      </c>
      <c r="BC9" s="233"/>
      <c r="BD9" s="233"/>
      <c r="BE9" s="233"/>
      <c r="BF9" s="233"/>
      <c r="BG9" s="233"/>
      <c r="BH9" s="111"/>
      <c r="BI9" s="111"/>
      <c r="BJ9" s="111"/>
    </row>
    <row r="10" spans="1:62" s="1" customFormat="1" ht="15" customHeight="1" x14ac:dyDescent="0.4">
      <c r="C10" s="206"/>
      <c r="D10" s="208"/>
      <c r="E10" s="207" t="str">
        <f>IF(BusinessPlan!$B$6=1,AE10,AV10)</f>
        <v xml:space="preserve">Satz (AN+AG Anteile): </v>
      </c>
      <c r="F10" s="209">
        <v>0.11</v>
      </c>
      <c r="G10" s="208"/>
      <c r="H10" s="209">
        <v>8.5000000000000006E-2</v>
      </c>
      <c r="I10" s="208"/>
      <c r="J10" s="210">
        <v>0.04</v>
      </c>
      <c r="K10" s="219" t="str">
        <f>IF(BusinessPlan!$B$6=1,AK10,BB10)</f>
        <v>Umsatzangaben angegeben werden)</v>
      </c>
      <c r="L10" s="102"/>
      <c r="M10" s="102"/>
      <c r="N10" s="102"/>
      <c r="O10" s="162"/>
      <c r="AA10" s="233"/>
      <c r="AB10" s="233"/>
      <c r="AC10" s="233"/>
      <c r="AD10" s="233"/>
      <c r="AE10" s="233" t="s">
        <v>113</v>
      </c>
      <c r="AF10" s="233"/>
      <c r="AG10" s="233"/>
      <c r="AH10" s="233"/>
      <c r="AI10" s="233"/>
      <c r="AJ10" s="233"/>
      <c r="AK10" s="233" t="s">
        <v>249</v>
      </c>
      <c r="AL10" s="233"/>
      <c r="AM10" s="233"/>
      <c r="AN10" s="233"/>
      <c r="AO10" s="233"/>
      <c r="AP10" s="233"/>
      <c r="AQ10" s="233"/>
      <c r="AR10" s="233"/>
      <c r="AS10" s="233"/>
      <c r="AT10" s="233"/>
      <c r="AU10" s="233"/>
      <c r="AV10" s="233" t="s">
        <v>227</v>
      </c>
      <c r="AW10" s="233"/>
      <c r="AX10" s="233"/>
      <c r="AY10" s="233"/>
      <c r="AZ10" s="233"/>
      <c r="BA10" s="233"/>
      <c r="BB10" s="233" t="s">
        <v>252</v>
      </c>
      <c r="BC10" s="233"/>
      <c r="BD10" s="233"/>
      <c r="BE10" s="233"/>
      <c r="BF10" s="233"/>
      <c r="BG10" s="233"/>
      <c r="BH10" s="111"/>
      <c r="BI10" s="111"/>
      <c r="BJ10" s="111"/>
    </row>
    <row r="11" spans="1:62" s="7" customFormat="1" ht="15" customHeight="1" x14ac:dyDescent="0.4">
      <c r="A11" s="220" t="str">
        <f>IF(BusinessPlan!$B$6=1,AA11,AR11)</f>
        <v>a) Sozialleistungen</v>
      </c>
      <c r="B11" s="198" t="str">
        <f>IF(BusinessPlan!$B$6=1,AB11,AS11)</f>
        <v>AHV, ALV</v>
      </c>
      <c r="C11" s="163">
        <f>ROUND(($F$9*$F10),0)/12</f>
        <v>13750</v>
      </c>
      <c r="D11" s="163">
        <f t="shared" ref="D11:N11" si="0">ROUND(($F$9*$F10),0)/12</f>
        <v>13750</v>
      </c>
      <c r="E11" s="163">
        <f t="shared" si="0"/>
        <v>13750</v>
      </c>
      <c r="F11" s="163">
        <f t="shared" si="0"/>
        <v>13750</v>
      </c>
      <c r="G11" s="163">
        <f t="shared" si="0"/>
        <v>13750</v>
      </c>
      <c r="H11" s="163">
        <f t="shared" si="0"/>
        <v>13750</v>
      </c>
      <c r="I11" s="163">
        <f t="shared" si="0"/>
        <v>13750</v>
      </c>
      <c r="J11" s="163">
        <f t="shared" si="0"/>
        <v>13750</v>
      </c>
      <c r="K11" s="163">
        <f t="shared" si="0"/>
        <v>13750</v>
      </c>
      <c r="L11" s="163">
        <f t="shared" si="0"/>
        <v>13750</v>
      </c>
      <c r="M11" s="163">
        <f t="shared" si="0"/>
        <v>13750</v>
      </c>
      <c r="N11" s="163">
        <f t="shared" si="0"/>
        <v>13750</v>
      </c>
      <c r="O11" s="165">
        <f t="shared" ref="O11:O18" si="1">SUM(C11:N11)</f>
        <v>165000</v>
      </c>
      <c r="P11" s="11"/>
      <c r="Q11" s="11"/>
      <c r="R11" s="11"/>
      <c r="AA11" s="233" t="s">
        <v>118</v>
      </c>
      <c r="AB11" s="233" t="s">
        <v>23</v>
      </c>
      <c r="AC11" s="233"/>
      <c r="AD11" s="233"/>
      <c r="AE11" s="233"/>
      <c r="AF11" s="233"/>
      <c r="AG11" s="233"/>
      <c r="AH11" s="233"/>
      <c r="AI11" s="233"/>
      <c r="AJ11" s="233"/>
      <c r="AK11" s="233"/>
      <c r="AL11" s="233"/>
      <c r="AM11" s="233"/>
      <c r="AN11" s="233"/>
      <c r="AO11" s="233"/>
      <c r="AP11" s="233"/>
      <c r="AQ11" s="233"/>
      <c r="AR11" s="233" t="s">
        <v>192</v>
      </c>
      <c r="AS11" s="256" t="s">
        <v>190</v>
      </c>
      <c r="AT11" s="233"/>
      <c r="AU11" s="233"/>
      <c r="AV11" s="233"/>
      <c r="AW11" s="233"/>
      <c r="AX11" s="233"/>
      <c r="AY11" s="233"/>
      <c r="AZ11" s="233"/>
      <c r="BA11" s="233"/>
      <c r="BB11" s="233"/>
      <c r="BC11" s="233"/>
      <c r="BD11" s="233"/>
      <c r="BE11" s="233"/>
      <c r="BF11" s="233"/>
      <c r="BG11" s="233"/>
      <c r="BH11" s="102"/>
      <c r="BI11" s="102"/>
      <c r="BJ11" s="102"/>
    </row>
    <row r="12" spans="1:62" s="7" customFormat="1" ht="15" customHeight="1" x14ac:dyDescent="0.4">
      <c r="A12" s="199" t="str">
        <f>IF(BusinessPlan!$B$6=1,AA12,AR12)</f>
        <v>Auszahlung AG/AN Anteile:</v>
      </c>
      <c r="B12" s="198" t="str">
        <f>IF(BusinessPlan!$B$6=1,AB12,AS12)</f>
        <v>SUVA</v>
      </c>
      <c r="C12" s="163">
        <f>ROUND(($H$9*$H$10),0)/4</f>
        <v>37187.5</v>
      </c>
      <c r="D12" s="163"/>
      <c r="E12" s="163"/>
      <c r="F12" s="163">
        <f>ROUND(($H$9*$H$10),0)/4</f>
        <v>37187.5</v>
      </c>
      <c r="G12" s="163"/>
      <c r="H12" s="163"/>
      <c r="I12" s="163">
        <f>ROUND(($H$9*$H$10),0)/4</f>
        <v>37187.5</v>
      </c>
      <c r="J12" s="163"/>
      <c r="K12" s="163"/>
      <c r="L12" s="163">
        <f>ROUND(($H$9*$H$10),0)/4</f>
        <v>37187.5</v>
      </c>
      <c r="M12" s="163"/>
      <c r="N12" s="163"/>
      <c r="O12" s="165">
        <f t="shared" si="1"/>
        <v>148750</v>
      </c>
      <c r="P12" s="11"/>
      <c r="Q12" s="11"/>
      <c r="R12" s="11"/>
      <c r="AA12" s="233" t="s">
        <v>72</v>
      </c>
      <c r="AB12" s="233" t="s">
        <v>1</v>
      </c>
      <c r="AC12" s="233"/>
      <c r="AD12" s="233"/>
      <c r="AE12" s="233"/>
      <c r="AF12" s="233"/>
      <c r="AG12" s="233"/>
      <c r="AH12" s="233"/>
      <c r="AI12" s="233"/>
      <c r="AJ12" s="233"/>
      <c r="AK12" s="233"/>
      <c r="AL12" s="233"/>
      <c r="AM12" s="233"/>
      <c r="AN12" s="233"/>
      <c r="AO12" s="233"/>
      <c r="AP12" s="233"/>
      <c r="AQ12" s="233"/>
      <c r="AR12" s="233" t="s">
        <v>228</v>
      </c>
      <c r="AS12" s="256" t="s">
        <v>1</v>
      </c>
      <c r="AT12" s="233"/>
      <c r="AU12" s="233"/>
      <c r="AV12" s="233"/>
      <c r="AW12" s="233"/>
      <c r="AX12" s="233"/>
      <c r="AY12" s="233"/>
      <c r="AZ12" s="233"/>
      <c r="BA12" s="233"/>
      <c r="BB12" s="233"/>
      <c r="BC12" s="233"/>
      <c r="BD12" s="233"/>
      <c r="BE12" s="233"/>
      <c r="BF12" s="233"/>
      <c r="BG12" s="233"/>
      <c r="BH12" s="102"/>
      <c r="BI12" s="102"/>
      <c r="BJ12" s="102"/>
    </row>
    <row r="13" spans="1:62" s="7" customFormat="1" ht="15" customHeight="1" x14ac:dyDescent="0.4">
      <c r="B13" s="198" t="str">
        <f>IF(BusinessPlan!$B$6=1,AB13,AS13)</f>
        <v>BVG</v>
      </c>
      <c r="C13" s="163">
        <f>ROUND(('1.Jahr-TOTAL'!D15*3%),0)</f>
        <v>1566</v>
      </c>
      <c r="D13" s="163">
        <f>ROUND(('1.Jahr-TOTAL'!E15*3%),0)</f>
        <v>1566</v>
      </c>
      <c r="E13" s="163">
        <f>ROUND(('1.Jahr-TOTAL'!F15*3%),0)</f>
        <v>1951</v>
      </c>
      <c r="F13" s="163">
        <f>ROUND(('1.Jahr-TOTAL'!G15*3%),0)</f>
        <v>2819</v>
      </c>
      <c r="G13" s="163">
        <f>ROUND(('1.Jahr-TOTAL'!H15*3%),0)</f>
        <v>3915</v>
      </c>
      <c r="H13" s="163">
        <f>ROUND(('1.Jahr-TOTAL'!I15*3%),0)</f>
        <v>5873</v>
      </c>
      <c r="I13" s="163">
        <f>ROUND(('1.Jahr-TOTAL'!J15*3%),0)</f>
        <v>4829</v>
      </c>
      <c r="J13" s="163">
        <f>ROUND(('1.Jahr-TOTAL'!K15*3%),0)</f>
        <v>5612</v>
      </c>
      <c r="K13" s="163">
        <f>ROUND(('1.Jahr-TOTAL'!L15*3%),0)</f>
        <v>7178</v>
      </c>
      <c r="L13" s="163">
        <f>ROUND(('1.Jahr-TOTAL'!M15*3%),0)</f>
        <v>5873</v>
      </c>
      <c r="M13" s="163">
        <f>ROUND(('1.Jahr-TOTAL'!N15*3%),0)</f>
        <v>7308</v>
      </c>
      <c r="N13" s="163">
        <f>ROUND(('1.Jahr-TOTAL'!O15*3%),0)</f>
        <v>8469</v>
      </c>
      <c r="O13" s="165">
        <f t="shared" si="1"/>
        <v>56959</v>
      </c>
      <c r="P13" s="11"/>
      <c r="Q13" s="11"/>
      <c r="R13" s="11"/>
      <c r="AA13" s="233"/>
      <c r="AB13" s="233" t="s">
        <v>24</v>
      </c>
      <c r="AC13" s="233"/>
      <c r="AD13" s="233"/>
      <c r="AE13" s="233"/>
      <c r="AF13" s="233"/>
      <c r="AG13" s="233"/>
      <c r="AH13" s="233"/>
      <c r="AI13" s="233"/>
      <c r="AJ13" s="233"/>
      <c r="AK13" s="233"/>
      <c r="AL13" s="233"/>
      <c r="AM13" s="233"/>
      <c r="AN13" s="233"/>
      <c r="AO13" s="233"/>
      <c r="AP13" s="233"/>
      <c r="AQ13" s="233"/>
      <c r="AR13" s="233"/>
      <c r="AS13" s="256" t="s">
        <v>193</v>
      </c>
      <c r="AT13" s="233"/>
      <c r="AU13" s="233"/>
      <c r="AV13" s="233"/>
      <c r="AW13" s="233"/>
      <c r="AX13" s="233"/>
      <c r="AY13" s="233"/>
      <c r="AZ13" s="233"/>
      <c r="BA13" s="233"/>
      <c r="BB13" s="233"/>
      <c r="BC13" s="233"/>
      <c r="BD13" s="233"/>
      <c r="BE13" s="233"/>
      <c r="BF13" s="233"/>
      <c r="BG13" s="233"/>
      <c r="BH13" s="102"/>
      <c r="BI13" s="102"/>
      <c r="BJ13" s="102"/>
    </row>
    <row r="14" spans="1:62" s="7" customFormat="1" ht="15" customHeight="1" x14ac:dyDescent="0.4">
      <c r="B14" s="198" t="str">
        <f>IF(BusinessPlan!$B$6=1,AB14,AS14)</f>
        <v>KTG</v>
      </c>
      <c r="C14" s="163">
        <f>ROUND(('1.Jahr-TOTAL'!D15*3.85%),0)</f>
        <v>2010</v>
      </c>
      <c r="D14" s="163">
        <f>ROUND(('1.Jahr-TOTAL'!E15*3.85%),0)</f>
        <v>2010</v>
      </c>
      <c r="E14" s="163">
        <f>ROUND(('1.Jahr-TOTAL'!F15*3.85%),0)</f>
        <v>2504</v>
      </c>
      <c r="F14" s="163">
        <f>ROUND(('1.Jahr-TOTAL'!G15*3.85%),0)</f>
        <v>3617</v>
      </c>
      <c r="G14" s="163">
        <f>ROUND(('1.Jahr-TOTAL'!H15*3.85%),0)</f>
        <v>5024</v>
      </c>
      <c r="H14" s="163">
        <f>ROUND(('1.Jahr-TOTAL'!I15*3.85%),0)</f>
        <v>7536</v>
      </c>
      <c r="I14" s="163">
        <f>ROUND(('1.Jahr-TOTAL'!J15*3.85%),0)</f>
        <v>6197</v>
      </c>
      <c r="J14" s="163">
        <f>ROUND(('1.Jahr-TOTAL'!K15*3.85%),0)</f>
        <v>7201</v>
      </c>
      <c r="K14" s="163">
        <f>ROUND(('1.Jahr-TOTAL'!L15*3.85%),0)</f>
        <v>9211</v>
      </c>
      <c r="L14" s="163">
        <f>ROUND(('1.Jahr-TOTAL'!M15*3.85%),0)</f>
        <v>7536</v>
      </c>
      <c r="M14" s="163">
        <f>ROUND(('1.Jahr-TOTAL'!N15*3.85%),0)</f>
        <v>9379</v>
      </c>
      <c r="N14" s="163">
        <f>ROUND(('1.Jahr-TOTAL'!O15*3.85%),0)</f>
        <v>10869</v>
      </c>
      <c r="O14" s="165">
        <f t="shared" si="1"/>
        <v>73094</v>
      </c>
      <c r="P14" s="84" t="str">
        <f>IF(BusinessPlan!$B$6=1,AP14,BG14)</f>
        <v>Summe:</v>
      </c>
      <c r="Q14" s="11"/>
      <c r="R14" s="11"/>
      <c r="AA14" s="233"/>
      <c r="AB14" s="233" t="s">
        <v>25</v>
      </c>
      <c r="AC14" s="233"/>
      <c r="AD14" s="233"/>
      <c r="AE14" s="233"/>
      <c r="AF14" s="233"/>
      <c r="AG14" s="233"/>
      <c r="AH14" s="233"/>
      <c r="AI14" s="233"/>
      <c r="AJ14" s="233"/>
      <c r="AK14" s="233"/>
      <c r="AL14" s="233"/>
      <c r="AM14" s="233"/>
      <c r="AN14" s="233"/>
      <c r="AO14" s="233"/>
      <c r="AP14" s="233" t="s">
        <v>120</v>
      </c>
      <c r="AQ14" s="233"/>
      <c r="AR14" s="233"/>
      <c r="AS14" s="256" t="s">
        <v>194</v>
      </c>
      <c r="AT14" s="233"/>
      <c r="AU14" s="233"/>
      <c r="AV14" s="233"/>
      <c r="AW14" s="233"/>
      <c r="AX14" s="233"/>
      <c r="AY14" s="233"/>
      <c r="AZ14" s="233"/>
      <c r="BA14" s="233"/>
      <c r="BB14" s="233"/>
      <c r="BC14" s="233"/>
      <c r="BD14" s="233"/>
      <c r="BE14" s="233"/>
      <c r="BF14" s="233"/>
      <c r="BG14" s="233" t="s">
        <v>196</v>
      </c>
      <c r="BH14" s="102"/>
      <c r="BI14" s="102"/>
      <c r="BJ14" s="102"/>
    </row>
    <row r="15" spans="1:62" s="7" customFormat="1" ht="15" customHeight="1" x14ac:dyDescent="0.4">
      <c r="B15" s="198" t="str">
        <f>IF(BusinessPlan!$B$6=1,AB15,AS15)</f>
        <v>FAR, Parifond</v>
      </c>
      <c r="C15" s="163">
        <f t="shared" ref="C15:N15" si="2">ROUND(($J$9*$J10),0)/12</f>
        <v>1666.6666666666667</v>
      </c>
      <c r="D15" s="163">
        <f t="shared" si="2"/>
        <v>1666.6666666666667</v>
      </c>
      <c r="E15" s="163">
        <f t="shared" si="2"/>
        <v>1666.6666666666667</v>
      </c>
      <c r="F15" s="163">
        <f t="shared" si="2"/>
        <v>1666.6666666666667</v>
      </c>
      <c r="G15" s="163">
        <f t="shared" si="2"/>
        <v>1666.6666666666667</v>
      </c>
      <c r="H15" s="163">
        <f t="shared" si="2"/>
        <v>1666.6666666666667</v>
      </c>
      <c r="I15" s="163">
        <f t="shared" si="2"/>
        <v>1666.6666666666667</v>
      </c>
      <c r="J15" s="163">
        <f t="shared" si="2"/>
        <v>1666.6666666666667</v>
      </c>
      <c r="K15" s="163">
        <f t="shared" si="2"/>
        <v>1666.6666666666667</v>
      </c>
      <c r="L15" s="163">
        <f t="shared" si="2"/>
        <v>1666.6666666666667</v>
      </c>
      <c r="M15" s="163">
        <f t="shared" si="2"/>
        <v>1666.6666666666667</v>
      </c>
      <c r="N15" s="163">
        <f t="shared" si="2"/>
        <v>1666.6666666666667</v>
      </c>
      <c r="O15" s="165">
        <f t="shared" si="1"/>
        <v>20000</v>
      </c>
      <c r="P15" s="11">
        <f>SUM(O11:O15)</f>
        <v>463803</v>
      </c>
      <c r="Q15" s="11"/>
      <c r="R15" s="11"/>
      <c r="AA15" s="233"/>
      <c r="AB15" s="233" t="s">
        <v>103</v>
      </c>
      <c r="AC15" s="233"/>
      <c r="AD15" s="233"/>
      <c r="AE15" s="233"/>
      <c r="AF15" s="233"/>
      <c r="AG15" s="233"/>
      <c r="AH15" s="233"/>
      <c r="AI15" s="233"/>
      <c r="AJ15" s="233"/>
      <c r="AK15" s="233"/>
      <c r="AL15" s="233"/>
      <c r="AM15" s="233"/>
      <c r="AN15" s="233"/>
      <c r="AO15" s="233"/>
      <c r="AP15" s="233"/>
      <c r="AQ15" s="233"/>
      <c r="AR15" s="233"/>
      <c r="AS15" s="256" t="s">
        <v>103</v>
      </c>
      <c r="AT15" s="233"/>
      <c r="AU15" s="233"/>
      <c r="AV15" s="233"/>
      <c r="AW15" s="233"/>
      <c r="AX15" s="233"/>
      <c r="AY15" s="233"/>
      <c r="AZ15" s="233"/>
      <c r="BA15" s="233"/>
      <c r="BB15" s="233"/>
      <c r="BC15" s="233"/>
      <c r="BD15" s="233"/>
      <c r="BE15" s="233"/>
      <c r="BF15" s="233"/>
      <c r="BG15" s="233"/>
      <c r="BH15" s="102"/>
      <c r="BI15" s="102"/>
      <c r="BJ15" s="102"/>
    </row>
    <row r="16" spans="1:62" s="7" customFormat="1" ht="15" customHeight="1" x14ac:dyDescent="0.4">
      <c r="A16" s="199" t="str">
        <f>IF(BusinessPlan!$B$6=1,AA16,AR16)</f>
        <v>b) Gehalt</v>
      </c>
      <c r="B16" s="102"/>
      <c r="C16" s="163"/>
      <c r="D16" s="163"/>
      <c r="E16" s="163"/>
      <c r="F16" s="163"/>
      <c r="G16" s="163"/>
      <c r="H16" s="163"/>
      <c r="I16" s="163"/>
      <c r="J16" s="163"/>
      <c r="K16" s="163"/>
      <c r="L16" s="163"/>
      <c r="M16" s="163"/>
      <c r="N16" s="163"/>
      <c r="O16" s="165"/>
      <c r="P16" s="84" t="str">
        <f>IF(BusinessPlan!$B$6=1,AP16,BG16)</f>
        <v>AN-Anteil:</v>
      </c>
      <c r="Q16" s="11"/>
      <c r="R16" s="11"/>
      <c r="AA16" s="233" t="s">
        <v>117</v>
      </c>
      <c r="AB16" s="233"/>
      <c r="AC16" s="233"/>
      <c r="AD16" s="233"/>
      <c r="AE16" s="233"/>
      <c r="AF16" s="233"/>
      <c r="AG16" s="233"/>
      <c r="AH16" s="233"/>
      <c r="AI16" s="233"/>
      <c r="AJ16" s="233"/>
      <c r="AK16" s="233"/>
      <c r="AL16" s="233"/>
      <c r="AM16" s="233"/>
      <c r="AN16" s="233"/>
      <c r="AO16" s="233"/>
      <c r="AP16" s="233" t="s">
        <v>121</v>
      </c>
      <c r="AQ16" s="233"/>
      <c r="AR16" s="233" t="s">
        <v>195</v>
      </c>
      <c r="AS16" s="233"/>
      <c r="AT16" s="233"/>
      <c r="AU16" s="233"/>
      <c r="AV16" s="233"/>
      <c r="AW16" s="233"/>
      <c r="AX16" s="233"/>
      <c r="AY16" s="233"/>
      <c r="AZ16" s="233"/>
      <c r="BA16" s="233"/>
      <c r="BB16" s="233"/>
      <c r="BC16" s="233"/>
      <c r="BD16" s="233"/>
      <c r="BE16" s="233"/>
      <c r="BF16" s="233"/>
      <c r="BG16" s="233" t="s">
        <v>197</v>
      </c>
      <c r="BH16" s="102"/>
      <c r="BI16" s="102"/>
      <c r="BJ16" s="102"/>
    </row>
    <row r="17" spans="1:62" s="7" customFormat="1" ht="15" customHeight="1" x14ac:dyDescent="0.4">
      <c r="A17" s="162" t="str">
        <f>IF(BusinessPlan!$B$6=1,AA17,AR17)</f>
        <v>Auszahlung Netto-Löhne für Temporär Mitarb.</v>
      </c>
      <c r="B17" s="102"/>
      <c r="C17" s="163">
        <f>ROUND(('1.Jahr-TOTAL'!D15*(1-$P17)),0)</f>
        <v>45824</v>
      </c>
      <c r="D17" s="163">
        <f>ROUND(('1.Jahr-TOTAL'!E15*(1-$P17)),0)</f>
        <v>45824</v>
      </c>
      <c r="E17" s="163">
        <f>ROUND(('1.Jahr-TOTAL'!F15*(1-$P17)),0)</f>
        <v>57089</v>
      </c>
      <c r="F17" s="163">
        <f>ROUND(('1.Jahr-TOTAL'!G15*(1-$P17)),0)</f>
        <v>82483</v>
      </c>
      <c r="G17" s="163">
        <f>ROUND(('1.Jahr-TOTAL'!H15*(1-$P17)),0)</f>
        <v>114560</v>
      </c>
      <c r="H17" s="163">
        <f>ROUND(('1.Jahr-TOTAL'!I15*(1-$P17)),0)</f>
        <v>171840</v>
      </c>
      <c r="I17" s="163">
        <f>ROUND(('1.Jahr-TOTAL'!J15*(1-$P17)),0)</f>
        <v>141291</v>
      </c>
      <c r="J17" s="163">
        <f>ROUND(('1.Jahr-TOTAL'!K15*(1-$P17)),0)</f>
        <v>164203</v>
      </c>
      <c r="K17" s="163">
        <f>ROUND(('1.Jahr-TOTAL'!L15*(1-$P17)),0)</f>
        <v>210027</v>
      </c>
      <c r="L17" s="163">
        <f>ROUND(('1.Jahr-TOTAL'!M15*(1-$P17)),0)</f>
        <v>171840</v>
      </c>
      <c r="M17" s="163">
        <f>ROUND(('1.Jahr-TOTAL'!N15*(1-$P17)),0)</f>
        <v>213845</v>
      </c>
      <c r="N17" s="163">
        <f>ROUND(('1.Jahr-TOTAL'!O15*(1-$P17)),0)</f>
        <v>247831</v>
      </c>
      <c r="O17" s="165">
        <f>SUM(C17:N17)</f>
        <v>1666657</v>
      </c>
      <c r="P17" s="222">
        <f>+P15/'1.Jahr-TOTAL'!P15/2</f>
        <v>0.12214615569978786</v>
      </c>
      <c r="Q17" s="11"/>
      <c r="R17" s="11"/>
      <c r="AA17" s="233" t="s">
        <v>115</v>
      </c>
      <c r="AB17" s="233"/>
      <c r="AC17" s="233"/>
      <c r="AD17" s="233"/>
      <c r="AE17" s="233"/>
      <c r="AF17" s="233"/>
      <c r="AG17" s="233"/>
      <c r="AH17" s="233"/>
      <c r="AI17" s="233"/>
      <c r="AJ17" s="233"/>
      <c r="AK17" s="233"/>
      <c r="AL17" s="233"/>
      <c r="AM17" s="233"/>
      <c r="AN17" s="233"/>
      <c r="AO17" s="233"/>
      <c r="AP17" s="233"/>
      <c r="AQ17" s="233"/>
      <c r="AR17" s="233" t="s">
        <v>198</v>
      </c>
      <c r="AS17" s="233"/>
      <c r="AT17" s="233"/>
      <c r="AU17" s="233"/>
      <c r="AV17" s="233"/>
      <c r="AW17" s="233"/>
      <c r="AX17" s="233"/>
      <c r="AY17" s="233"/>
      <c r="AZ17" s="233"/>
      <c r="BA17" s="233"/>
      <c r="BB17" s="233"/>
      <c r="BC17" s="233"/>
      <c r="BD17" s="233"/>
      <c r="BE17" s="233"/>
      <c r="BF17" s="233"/>
      <c r="BG17" s="233"/>
      <c r="BH17" s="102"/>
      <c r="BI17" s="102"/>
      <c r="BJ17" s="102"/>
    </row>
    <row r="18" spans="1:62" s="7" customFormat="1" ht="15" customHeight="1" x14ac:dyDescent="0.4">
      <c r="A18" s="161" t="str">
        <f>IF(BusinessPlan!$B$6=1,AA18,AR18)</f>
        <v>Cash Out Temporär Mitarbeiter</v>
      </c>
      <c r="B18" s="97"/>
      <c r="C18" s="41">
        <f>+SUM(C11:C17)</f>
        <v>102004.16666666666</v>
      </c>
      <c r="D18" s="41">
        <f t="shared" ref="D18:N18" si="3">+SUM(D11:D17)</f>
        <v>64816.666666666672</v>
      </c>
      <c r="E18" s="41">
        <f t="shared" si="3"/>
        <v>76960.666666666672</v>
      </c>
      <c r="F18" s="41">
        <f t="shared" si="3"/>
        <v>141523.16666666666</v>
      </c>
      <c r="G18" s="41">
        <f t="shared" si="3"/>
        <v>138915.66666666666</v>
      </c>
      <c r="H18" s="41">
        <f t="shared" si="3"/>
        <v>200665.66666666666</v>
      </c>
      <c r="I18" s="41">
        <f t="shared" si="3"/>
        <v>204921.16666666666</v>
      </c>
      <c r="J18" s="41">
        <f t="shared" si="3"/>
        <v>192432.66666666666</v>
      </c>
      <c r="K18" s="41">
        <f t="shared" si="3"/>
        <v>241832.66666666666</v>
      </c>
      <c r="L18" s="41">
        <f t="shared" si="3"/>
        <v>237853.16666666669</v>
      </c>
      <c r="M18" s="41">
        <f t="shared" si="3"/>
        <v>245948.66666666666</v>
      </c>
      <c r="N18" s="41">
        <f t="shared" si="3"/>
        <v>282585.66666666669</v>
      </c>
      <c r="O18" s="31">
        <f t="shared" si="1"/>
        <v>2130460</v>
      </c>
      <c r="P18" s="11"/>
      <c r="Q18" s="11"/>
      <c r="R18" s="11"/>
      <c r="AA18" s="233" t="s">
        <v>83</v>
      </c>
      <c r="AB18" s="233"/>
      <c r="AC18" s="233"/>
      <c r="AD18" s="233"/>
      <c r="AE18" s="233"/>
      <c r="AF18" s="233"/>
      <c r="AG18" s="233"/>
      <c r="AH18" s="233"/>
      <c r="AI18" s="233"/>
      <c r="AJ18" s="233"/>
      <c r="AK18" s="233"/>
      <c r="AL18" s="233"/>
      <c r="AM18" s="233"/>
      <c r="AN18" s="233"/>
      <c r="AO18" s="233"/>
      <c r="AP18" s="233"/>
      <c r="AQ18" s="233"/>
      <c r="AR18" s="233" t="s">
        <v>234</v>
      </c>
      <c r="AS18" s="233"/>
      <c r="AT18" s="233"/>
      <c r="AU18" s="233"/>
      <c r="AV18" s="233"/>
      <c r="AW18" s="233"/>
      <c r="AX18" s="233"/>
      <c r="AY18" s="233"/>
      <c r="AZ18" s="233"/>
      <c r="BA18" s="233"/>
      <c r="BB18" s="233"/>
      <c r="BC18" s="233"/>
      <c r="BD18" s="233"/>
      <c r="BE18" s="233"/>
      <c r="BF18" s="233"/>
      <c r="BG18" s="233"/>
      <c r="BH18" s="102"/>
      <c r="BI18" s="102"/>
      <c r="BJ18" s="102"/>
    </row>
    <row r="19" spans="1:62" s="7" customFormat="1" ht="15" customHeight="1" x14ac:dyDescent="0.4">
      <c r="A19" s="102"/>
      <c r="B19" s="102"/>
      <c r="C19" s="163"/>
      <c r="D19" s="163"/>
      <c r="E19" s="163"/>
      <c r="F19" s="163"/>
      <c r="G19" s="163"/>
      <c r="H19" s="163"/>
      <c r="I19" s="163"/>
      <c r="J19" s="163"/>
      <c r="K19" s="163"/>
      <c r="L19" s="163"/>
      <c r="M19" s="163"/>
      <c r="N19" s="163"/>
      <c r="O19" s="166"/>
      <c r="P19" s="11"/>
      <c r="Q19" s="11"/>
      <c r="R19" s="11"/>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102"/>
      <c r="BI19" s="102"/>
      <c r="BJ19" s="102"/>
    </row>
    <row r="20" spans="1:62" s="7" customFormat="1" ht="15" customHeight="1" x14ac:dyDescent="0.4">
      <c r="A20" s="102" t="str">
        <f>IF(BusinessPlan!$B$6=1,AA20,AR20)</f>
        <v>Investitionen</v>
      </c>
      <c r="B20" s="102"/>
      <c r="C20" s="192">
        <v>5000</v>
      </c>
      <c r="D20" s="192">
        <v>1000</v>
      </c>
      <c r="E20" s="192">
        <v>1000</v>
      </c>
      <c r="F20" s="192">
        <v>1000</v>
      </c>
      <c r="G20" s="192">
        <v>1000</v>
      </c>
      <c r="H20" s="192">
        <v>1000</v>
      </c>
      <c r="I20" s="192">
        <v>1000</v>
      </c>
      <c r="J20" s="192">
        <v>1000</v>
      </c>
      <c r="K20" s="192">
        <v>1000</v>
      </c>
      <c r="L20" s="192">
        <v>1000</v>
      </c>
      <c r="M20" s="192">
        <v>1000</v>
      </c>
      <c r="N20" s="192">
        <v>1000</v>
      </c>
      <c r="O20" s="166">
        <f>SUM(C20:N20)</f>
        <v>16000</v>
      </c>
      <c r="P20" s="11"/>
      <c r="Q20" s="11"/>
      <c r="R20" s="11"/>
      <c r="AA20" s="233" t="s">
        <v>69</v>
      </c>
      <c r="AB20" s="233"/>
      <c r="AC20" s="233"/>
      <c r="AD20" s="233"/>
      <c r="AE20" s="233"/>
      <c r="AF20" s="233"/>
      <c r="AG20" s="233"/>
      <c r="AH20" s="233"/>
      <c r="AI20" s="233"/>
      <c r="AJ20" s="233"/>
      <c r="AK20" s="233"/>
      <c r="AL20" s="233"/>
      <c r="AM20" s="233"/>
      <c r="AN20" s="233"/>
      <c r="AO20" s="233"/>
      <c r="AP20" s="233"/>
      <c r="AQ20" s="233"/>
      <c r="AR20" s="233" t="s">
        <v>199</v>
      </c>
      <c r="AS20" s="233"/>
      <c r="AT20" s="233"/>
      <c r="AU20" s="233"/>
      <c r="AV20" s="233"/>
      <c r="AW20" s="233"/>
      <c r="AX20" s="233"/>
      <c r="AY20" s="233"/>
      <c r="AZ20" s="233"/>
      <c r="BA20" s="233"/>
      <c r="BB20" s="233"/>
      <c r="BC20" s="233"/>
      <c r="BD20" s="233"/>
      <c r="BE20" s="233"/>
      <c r="BF20" s="233"/>
      <c r="BG20" s="233"/>
      <c r="BH20" s="102"/>
      <c r="BI20" s="102"/>
      <c r="BJ20" s="102"/>
    </row>
    <row r="21" spans="1:62" s="7" customFormat="1" ht="15" customHeight="1" x14ac:dyDescent="0.4">
      <c r="A21" s="102" t="str">
        <f>IF(BusinessPlan!$B$6=1,AA21,AR21)</f>
        <v>Gründungskosten</v>
      </c>
      <c r="B21" s="102"/>
      <c r="C21" s="192">
        <v>10000</v>
      </c>
      <c r="D21" s="192">
        <v>0</v>
      </c>
      <c r="E21" s="192">
        <v>0</v>
      </c>
      <c r="F21" s="192">
        <v>0</v>
      </c>
      <c r="G21" s="192">
        <v>0</v>
      </c>
      <c r="H21" s="192">
        <v>0</v>
      </c>
      <c r="I21" s="192">
        <v>0</v>
      </c>
      <c r="J21" s="192">
        <v>0</v>
      </c>
      <c r="K21" s="192">
        <v>0</v>
      </c>
      <c r="L21" s="192">
        <v>0</v>
      </c>
      <c r="M21" s="192">
        <v>0</v>
      </c>
      <c r="N21" s="192">
        <v>0</v>
      </c>
      <c r="O21" s="166">
        <f>SUM(C21:N21)</f>
        <v>10000</v>
      </c>
      <c r="P21" s="11"/>
      <c r="Q21" s="11"/>
      <c r="R21" s="11"/>
      <c r="AA21" s="233" t="s">
        <v>26</v>
      </c>
      <c r="AB21" s="233"/>
      <c r="AC21" s="233"/>
      <c r="AD21" s="233"/>
      <c r="AE21" s="233"/>
      <c r="AF21" s="233"/>
      <c r="AG21" s="233"/>
      <c r="AH21" s="233"/>
      <c r="AI21" s="233"/>
      <c r="AJ21" s="233"/>
      <c r="AK21" s="233"/>
      <c r="AL21" s="233"/>
      <c r="AM21" s="233"/>
      <c r="AN21" s="233"/>
      <c r="AO21" s="233"/>
      <c r="AP21" s="233"/>
      <c r="AQ21" s="233"/>
      <c r="AR21" s="233" t="s">
        <v>200</v>
      </c>
      <c r="AS21" s="233"/>
      <c r="AT21" s="233"/>
      <c r="AU21" s="233"/>
      <c r="AV21" s="233"/>
      <c r="AW21" s="233"/>
      <c r="AX21" s="233"/>
      <c r="AY21" s="233"/>
      <c r="AZ21" s="233"/>
      <c r="BA21" s="233"/>
      <c r="BB21" s="233"/>
      <c r="BC21" s="233"/>
      <c r="BD21" s="233"/>
      <c r="BE21" s="233"/>
      <c r="BF21" s="233"/>
      <c r="BG21" s="233"/>
      <c r="BH21" s="102"/>
      <c r="BI21" s="102"/>
      <c r="BJ21" s="102"/>
    </row>
    <row r="22" spans="1:62" s="7" customFormat="1" ht="15" customHeight="1" x14ac:dyDescent="0.4">
      <c r="A22" s="102" t="str">
        <f>IF(BusinessPlan!$B$6=1,AA22,AR22)</f>
        <v>Mobiliar, Informatik</v>
      </c>
      <c r="B22" s="102"/>
      <c r="C22" s="192">
        <v>10000</v>
      </c>
      <c r="D22" s="192">
        <v>1500</v>
      </c>
      <c r="E22" s="192">
        <v>1500</v>
      </c>
      <c r="F22" s="192">
        <v>1500</v>
      </c>
      <c r="G22" s="192">
        <v>1500</v>
      </c>
      <c r="H22" s="192">
        <v>1500</v>
      </c>
      <c r="I22" s="192">
        <v>1500</v>
      </c>
      <c r="J22" s="192">
        <v>1500</v>
      </c>
      <c r="K22" s="192">
        <v>1500</v>
      </c>
      <c r="L22" s="192">
        <v>1500</v>
      </c>
      <c r="M22" s="192">
        <v>1500</v>
      </c>
      <c r="N22" s="192">
        <v>1500</v>
      </c>
      <c r="O22" s="166">
        <f>SUM(C22:N22)</f>
        <v>26500</v>
      </c>
      <c r="P22" s="11"/>
      <c r="Q22" s="11"/>
      <c r="R22" s="11"/>
      <c r="AA22" s="233" t="s">
        <v>27</v>
      </c>
      <c r="AB22" s="233"/>
      <c r="AC22" s="233"/>
      <c r="AD22" s="233"/>
      <c r="AE22" s="233"/>
      <c r="AF22" s="233"/>
      <c r="AG22" s="233"/>
      <c r="AH22" s="233"/>
      <c r="AI22" s="233"/>
      <c r="AJ22" s="233"/>
      <c r="AK22" s="233"/>
      <c r="AL22" s="233"/>
      <c r="AM22" s="233"/>
      <c r="AN22" s="233"/>
      <c r="AO22" s="233"/>
      <c r="AP22" s="233"/>
      <c r="AQ22" s="233"/>
      <c r="AR22" s="233" t="s">
        <v>201</v>
      </c>
      <c r="AS22" s="233"/>
      <c r="AT22" s="233"/>
      <c r="AU22" s="233"/>
      <c r="AV22" s="233"/>
      <c r="AW22" s="233"/>
      <c r="AX22" s="233"/>
      <c r="AY22" s="233"/>
      <c r="AZ22" s="233"/>
      <c r="BA22" s="233"/>
      <c r="BB22" s="233"/>
      <c r="BC22" s="233"/>
      <c r="BD22" s="233"/>
      <c r="BE22" s="233"/>
      <c r="BF22" s="233"/>
      <c r="BG22" s="233"/>
      <c r="BH22" s="102"/>
      <c r="BI22" s="102"/>
      <c r="BJ22" s="102"/>
    </row>
    <row r="23" spans="1:62" s="7" customFormat="1" ht="15" customHeight="1" x14ac:dyDescent="0.4">
      <c r="A23" s="102" t="str">
        <f>IF(BusinessPlan!$B$6=1,AA23,AR23)</f>
        <v>Übriges</v>
      </c>
      <c r="B23" s="102"/>
      <c r="C23" s="192">
        <v>2000</v>
      </c>
      <c r="D23" s="192">
        <v>2000</v>
      </c>
      <c r="E23" s="192">
        <v>2000</v>
      </c>
      <c r="F23" s="192">
        <v>2000</v>
      </c>
      <c r="G23" s="192">
        <v>2000</v>
      </c>
      <c r="H23" s="192">
        <v>2000</v>
      </c>
      <c r="I23" s="192">
        <v>2000</v>
      </c>
      <c r="J23" s="192">
        <v>2000</v>
      </c>
      <c r="K23" s="192">
        <v>2000</v>
      </c>
      <c r="L23" s="192">
        <v>2000</v>
      </c>
      <c r="M23" s="192">
        <v>2000</v>
      </c>
      <c r="N23" s="192">
        <v>2000</v>
      </c>
      <c r="O23" s="166">
        <f>SUM(C23:N23)</f>
        <v>24000</v>
      </c>
      <c r="P23" s="11"/>
      <c r="Q23" s="11"/>
      <c r="R23" s="11"/>
      <c r="AA23" s="233" t="s">
        <v>28</v>
      </c>
      <c r="AB23" s="233"/>
      <c r="AC23" s="233"/>
      <c r="AD23" s="233"/>
      <c r="AE23" s="233"/>
      <c r="AF23" s="233"/>
      <c r="AG23" s="233"/>
      <c r="AH23" s="233"/>
      <c r="AI23" s="233"/>
      <c r="AJ23" s="233"/>
      <c r="AK23" s="233"/>
      <c r="AL23" s="233"/>
      <c r="AM23" s="233"/>
      <c r="AN23" s="233"/>
      <c r="AO23" s="233"/>
      <c r="AP23" s="233"/>
      <c r="AQ23" s="233"/>
      <c r="AR23" s="233" t="s">
        <v>202</v>
      </c>
      <c r="AS23" s="233"/>
      <c r="AT23" s="233"/>
      <c r="AU23" s="233"/>
      <c r="AV23" s="233"/>
      <c r="AW23" s="233"/>
      <c r="AX23" s="233"/>
      <c r="AY23" s="233"/>
      <c r="AZ23" s="233"/>
      <c r="BA23" s="233"/>
      <c r="BB23" s="233"/>
      <c r="BC23" s="233"/>
      <c r="BD23" s="233"/>
      <c r="BE23" s="233"/>
      <c r="BF23" s="233"/>
      <c r="BG23" s="233"/>
      <c r="BH23" s="102"/>
      <c r="BI23" s="102"/>
      <c r="BJ23" s="102"/>
    </row>
    <row r="24" spans="1:62" s="7" customFormat="1" ht="15" customHeight="1" x14ac:dyDescent="0.4">
      <c r="A24" s="161" t="str">
        <f>IF(BusinessPlan!$B$6=1,AA24,AR24)</f>
        <v>Cash Out Investitionen</v>
      </c>
      <c r="B24" s="97"/>
      <c r="C24" s="41">
        <f>SUM(C20:C23)</f>
        <v>27000</v>
      </c>
      <c r="D24" s="41">
        <f t="shared" ref="D24:N24" si="4">SUM(D20:D23)</f>
        <v>4500</v>
      </c>
      <c r="E24" s="41">
        <f t="shared" si="4"/>
        <v>4500</v>
      </c>
      <c r="F24" s="41">
        <f t="shared" si="4"/>
        <v>4500</v>
      </c>
      <c r="G24" s="41">
        <f t="shared" si="4"/>
        <v>4500</v>
      </c>
      <c r="H24" s="41">
        <f t="shared" si="4"/>
        <v>4500</v>
      </c>
      <c r="I24" s="41">
        <f t="shared" si="4"/>
        <v>4500</v>
      </c>
      <c r="J24" s="41">
        <f t="shared" si="4"/>
        <v>4500</v>
      </c>
      <c r="K24" s="41">
        <f t="shared" si="4"/>
        <v>4500</v>
      </c>
      <c r="L24" s="41">
        <f t="shared" si="4"/>
        <v>4500</v>
      </c>
      <c r="M24" s="41">
        <f t="shared" si="4"/>
        <v>4500</v>
      </c>
      <c r="N24" s="41">
        <f t="shared" si="4"/>
        <v>4500</v>
      </c>
      <c r="O24" s="31">
        <f>SUM(C24:N24)</f>
        <v>76500</v>
      </c>
      <c r="P24" s="11"/>
      <c r="Q24" s="11"/>
      <c r="R24" s="11"/>
      <c r="AA24" s="233" t="s">
        <v>84</v>
      </c>
      <c r="AB24" s="233"/>
      <c r="AC24" s="233"/>
      <c r="AD24" s="233"/>
      <c r="AE24" s="233"/>
      <c r="AF24" s="233"/>
      <c r="AG24" s="233"/>
      <c r="AH24" s="233"/>
      <c r="AI24" s="233"/>
      <c r="AJ24" s="233"/>
      <c r="AK24" s="233"/>
      <c r="AL24" s="233"/>
      <c r="AM24" s="233"/>
      <c r="AN24" s="233"/>
      <c r="AO24" s="233"/>
      <c r="AP24" s="233"/>
      <c r="AQ24" s="233"/>
      <c r="AR24" s="233" t="s">
        <v>203</v>
      </c>
      <c r="AS24" s="233"/>
      <c r="AT24" s="233"/>
      <c r="AU24" s="233"/>
      <c r="AV24" s="233"/>
      <c r="AW24" s="233"/>
      <c r="AX24" s="233"/>
      <c r="AY24" s="233"/>
      <c r="AZ24" s="233"/>
      <c r="BA24" s="233"/>
      <c r="BB24" s="233"/>
      <c r="BC24" s="233"/>
      <c r="BD24" s="233"/>
      <c r="BE24" s="233"/>
      <c r="BF24" s="233"/>
      <c r="BG24" s="233"/>
      <c r="BH24" s="102"/>
      <c r="BI24" s="102"/>
      <c r="BJ24" s="102"/>
    </row>
    <row r="25" spans="1:62" s="7" customFormat="1" ht="15" customHeight="1" x14ac:dyDescent="0.4">
      <c r="A25" s="164"/>
      <c r="B25" s="164"/>
      <c r="C25" s="167"/>
      <c r="D25" s="167"/>
      <c r="E25" s="167"/>
      <c r="F25" s="167"/>
      <c r="G25" s="167"/>
      <c r="H25" s="167"/>
      <c r="I25" s="167"/>
      <c r="J25" s="167"/>
      <c r="K25" s="167"/>
      <c r="L25" s="167"/>
      <c r="M25" s="167"/>
      <c r="N25" s="167"/>
      <c r="O25" s="167"/>
      <c r="P25" s="11"/>
      <c r="Q25" s="11"/>
      <c r="R25" s="11"/>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102"/>
      <c r="BI25" s="102"/>
      <c r="BJ25" s="102"/>
    </row>
    <row r="26" spans="1:62" s="7" customFormat="1" ht="15" customHeight="1" x14ac:dyDescent="0.4">
      <c r="A26" s="168" t="str">
        <f>IF(BusinessPlan!$B$6=1,AA26,AR26)</f>
        <v>Vorsteuer auf Betriebskosten und Investitionen</v>
      </c>
      <c r="B26" s="164"/>
      <c r="C26" s="167"/>
      <c r="D26" s="169">
        <f>ROUND(-(0.4*C6+C24)*7.6%,0)</f>
        <v>-2844</v>
      </c>
      <c r="E26" s="167"/>
      <c r="F26" s="167"/>
      <c r="G26" s="169">
        <f>ROUND(-(0.4*SUM(D6:F6)+SUM(D24:F24))*7.6%,0)</f>
        <v>-3481</v>
      </c>
      <c r="H26" s="167"/>
      <c r="I26" s="167"/>
      <c r="J26" s="169">
        <f>ROUND(-(0.4*SUM(G6:I6)+SUM(G24:I24))*7.6%,0)</f>
        <v>-3912</v>
      </c>
      <c r="K26" s="167"/>
      <c r="L26" s="167"/>
      <c r="M26" s="169">
        <f>ROUND(-(0.4*SUM(J6:L6)+SUM(J24:L24))*7.6%,0)</f>
        <v>-4226</v>
      </c>
      <c r="N26" s="167"/>
      <c r="O26" s="170">
        <f>SUM(C26:N26)</f>
        <v>-14463</v>
      </c>
      <c r="P26" s="11"/>
      <c r="Q26" s="11"/>
      <c r="R26" s="11"/>
      <c r="AA26" s="233" t="s">
        <v>86</v>
      </c>
      <c r="AB26" s="233"/>
      <c r="AC26" s="233"/>
      <c r="AD26" s="233"/>
      <c r="AE26" s="233"/>
      <c r="AF26" s="233"/>
      <c r="AG26" s="233"/>
      <c r="AH26" s="233"/>
      <c r="AI26" s="233"/>
      <c r="AJ26" s="233"/>
      <c r="AK26" s="233"/>
      <c r="AL26" s="233"/>
      <c r="AM26" s="233"/>
      <c r="AN26" s="233"/>
      <c r="AO26" s="233"/>
      <c r="AP26" s="233"/>
      <c r="AQ26" s="233"/>
      <c r="AR26" s="233" t="s">
        <v>229</v>
      </c>
      <c r="AS26" s="233"/>
      <c r="AT26" s="233"/>
      <c r="AU26" s="233"/>
      <c r="AV26" s="233"/>
      <c r="AW26" s="233"/>
      <c r="AX26" s="233"/>
      <c r="AY26" s="233"/>
      <c r="AZ26" s="233"/>
      <c r="BA26" s="233"/>
      <c r="BB26" s="233"/>
      <c r="BC26" s="233"/>
      <c r="BD26" s="233"/>
      <c r="BE26" s="233"/>
      <c r="BF26" s="233"/>
      <c r="BG26" s="233"/>
      <c r="BH26" s="102"/>
      <c r="BI26" s="102"/>
      <c r="BJ26" s="102"/>
    </row>
    <row r="27" spans="1:62" s="7" customFormat="1" ht="15" customHeight="1" x14ac:dyDescent="0.4">
      <c r="A27" s="102" t="str">
        <f>IF(BusinessPlan!$B$6=1,AA27,AR27)</f>
        <v>Zahlung MWSt auf fakturiertem Umsatz</v>
      </c>
      <c r="B27" s="102"/>
      <c r="C27" s="169"/>
      <c r="D27" s="169">
        <f>ROUND((SUM('1.Jahr-TOTAL'!D11:D11)*7.6%),0)</f>
        <v>6167</v>
      </c>
      <c r="E27" s="169"/>
      <c r="F27" s="169"/>
      <c r="G27" s="169">
        <f>ROUND((SUM('1.Jahr-TOTAL'!E11:G11)*7.6%),0)</f>
        <v>24948</v>
      </c>
      <c r="H27" s="169"/>
      <c r="I27" s="169"/>
      <c r="J27" s="169">
        <f>ROUND((SUM('1.Jahr-TOTAL'!H11:J11)*7.6%),0)</f>
        <v>56513</v>
      </c>
      <c r="K27" s="169"/>
      <c r="L27" s="169"/>
      <c r="M27" s="169">
        <f>ROUND((SUM('1.Jahr-TOTAL'!K11:M11)*7.6%),0)</f>
        <v>71345</v>
      </c>
      <c r="N27" s="169"/>
      <c r="O27" s="170">
        <f>SUM(C27:N27)</f>
        <v>158973</v>
      </c>
      <c r="P27" s="11"/>
      <c r="Q27" s="11"/>
      <c r="R27" s="11"/>
      <c r="AA27" s="233" t="s">
        <v>87</v>
      </c>
      <c r="AB27" s="233"/>
      <c r="AC27" s="233"/>
      <c r="AD27" s="233"/>
      <c r="AE27" s="233"/>
      <c r="AF27" s="233"/>
      <c r="AG27" s="233"/>
      <c r="AH27" s="233"/>
      <c r="AI27" s="233"/>
      <c r="AJ27" s="233"/>
      <c r="AK27" s="233"/>
      <c r="AL27" s="233"/>
      <c r="AM27" s="233"/>
      <c r="AN27" s="233"/>
      <c r="AO27" s="233"/>
      <c r="AP27" s="233"/>
      <c r="AQ27" s="233"/>
      <c r="AR27" s="233" t="s">
        <v>205</v>
      </c>
      <c r="AS27" s="233"/>
      <c r="AT27" s="233"/>
      <c r="AU27" s="233"/>
      <c r="AV27" s="233"/>
      <c r="AW27" s="233"/>
      <c r="AX27" s="233"/>
      <c r="AY27" s="233"/>
      <c r="AZ27" s="233"/>
      <c r="BA27" s="233"/>
      <c r="BB27" s="233"/>
      <c r="BC27" s="233"/>
      <c r="BD27" s="233"/>
      <c r="BE27" s="233"/>
      <c r="BF27" s="233"/>
      <c r="BG27" s="233"/>
      <c r="BH27" s="102"/>
      <c r="BI27" s="102"/>
      <c r="BJ27" s="102"/>
    </row>
    <row r="28" spans="1:62" s="7" customFormat="1" ht="15" customHeight="1" x14ac:dyDescent="0.4">
      <c r="A28" s="161" t="str">
        <f>IF(BusinessPlan!$B$6=1,AA28,AR28)</f>
        <v>Cash Out MWSt</v>
      </c>
      <c r="B28" s="97"/>
      <c r="C28" s="41">
        <f>SUM(C26:C27)</f>
        <v>0</v>
      </c>
      <c r="D28" s="41">
        <f t="shared" ref="D28:N28" si="5">SUM(D26:D27)</f>
        <v>3323</v>
      </c>
      <c r="E28" s="41">
        <f t="shared" si="5"/>
        <v>0</v>
      </c>
      <c r="F28" s="41">
        <f t="shared" si="5"/>
        <v>0</v>
      </c>
      <c r="G28" s="41">
        <f t="shared" si="5"/>
        <v>21467</v>
      </c>
      <c r="H28" s="41">
        <f t="shared" si="5"/>
        <v>0</v>
      </c>
      <c r="I28" s="41">
        <f t="shared" si="5"/>
        <v>0</v>
      </c>
      <c r="J28" s="41">
        <f t="shared" si="5"/>
        <v>52601</v>
      </c>
      <c r="K28" s="41">
        <f t="shared" si="5"/>
        <v>0</v>
      </c>
      <c r="L28" s="41">
        <f t="shared" si="5"/>
        <v>0</v>
      </c>
      <c r="M28" s="41">
        <f t="shared" si="5"/>
        <v>67119</v>
      </c>
      <c r="N28" s="41">
        <f t="shared" si="5"/>
        <v>0</v>
      </c>
      <c r="O28" s="31">
        <f>SUM(C28:N28)</f>
        <v>144510</v>
      </c>
      <c r="P28" s="11"/>
      <c r="Q28" s="11"/>
      <c r="R28" s="11"/>
      <c r="AA28" s="233" t="s">
        <v>85</v>
      </c>
      <c r="AB28" s="233"/>
      <c r="AC28" s="233"/>
      <c r="AD28" s="233"/>
      <c r="AE28" s="233"/>
      <c r="AF28" s="233"/>
      <c r="AG28" s="233"/>
      <c r="AH28" s="233"/>
      <c r="AI28" s="233"/>
      <c r="AJ28" s="233"/>
      <c r="AK28" s="233"/>
      <c r="AL28" s="233"/>
      <c r="AM28" s="233"/>
      <c r="AN28" s="233"/>
      <c r="AO28" s="233"/>
      <c r="AP28" s="233"/>
      <c r="AQ28" s="233"/>
      <c r="AR28" s="233" t="s">
        <v>204</v>
      </c>
      <c r="AS28" s="233"/>
      <c r="AT28" s="233"/>
      <c r="AU28" s="233"/>
      <c r="AV28" s="233"/>
      <c r="AW28" s="233"/>
      <c r="AX28" s="233"/>
      <c r="AY28" s="233"/>
      <c r="AZ28" s="233"/>
      <c r="BA28" s="233"/>
      <c r="BB28" s="233"/>
      <c r="BC28" s="233"/>
      <c r="BD28" s="233"/>
      <c r="BE28" s="233"/>
      <c r="BF28" s="233"/>
      <c r="BG28" s="233"/>
      <c r="BH28" s="102"/>
      <c r="BI28" s="102"/>
      <c r="BJ28" s="102"/>
    </row>
    <row r="29" spans="1:62" s="7" customFormat="1" ht="15" customHeight="1" x14ac:dyDescent="0.4">
      <c r="A29" s="164"/>
      <c r="B29" s="164"/>
      <c r="C29" s="167"/>
      <c r="D29" s="167"/>
      <c r="E29" s="167"/>
      <c r="F29" s="167"/>
      <c r="G29" s="167"/>
      <c r="H29" s="167"/>
      <c r="I29" s="167"/>
      <c r="J29" s="167"/>
      <c r="K29" s="167"/>
      <c r="L29" s="167"/>
      <c r="M29" s="167"/>
      <c r="N29" s="167"/>
      <c r="O29" s="167"/>
      <c r="P29" s="84" t="str">
        <f>IF(BusinessPlan!$B$6=1,AP29,BG29)</f>
        <v>check:</v>
      </c>
      <c r="Q29" s="11"/>
      <c r="R29" s="11"/>
      <c r="AA29" s="233"/>
      <c r="AB29" s="233"/>
      <c r="AC29" s="233"/>
      <c r="AD29" s="233"/>
      <c r="AE29" s="233"/>
      <c r="AF29" s="233"/>
      <c r="AG29" s="233"/>
      <c r="AH29" s="233"/>
      <c r="AI29" s="233"/>
      <c r="AJ29" s="233"/>
      <c r="AK29" s="233"/>
      <c r="AL29" s="233"/>
      <c r="AM29" s="233"/>
      <c r="AN29" s="233"/>
      <c r="AO29" s="233"/>
      <c r="AP29" s="233" t="s">
        <v>119</v>
      </c>
      <c r="AQ29" s="233"/>
      <c r="AR29" s="233"/>
      <c r="AS29" s="233"/>
      <c r="AT29" s="233"/>
      <c r="AU29" s="233"/>
      <c r="AV29" s="233"/>
      <c r="AW29" s="233"/>
      <c r="AX29" s="233"/>
      <c r="AY29" s="233"/>
      <c r="AZ29" s="233"/>
      <c r="BA29" s="233"/>
      <c r="BB29" s="233"/>
      <c r="BC29" s="233"/>
      <c r="BD29" s="233"/>
      <c r="BE29" s="233"/>
      <c r="BF29" s="233"/>
      <c r="BG29" s="233" t="s">
        <v>187</v>
      </c>
      <c r="BH29" s="102"/>
      <c r="BI29" s="102"/>
      <c r="BJ29" s="102"/>
    </row>
    <row r="30" spans="1:62" s="7" customFormat="1" ht="15" customHeight="1" x14ac:dyDescent="0.4">
      <c r="A30" s="161" t="str">
        <f>IF(BusinessPlan!$B$6=1,AA30,AR30)</f>
        <v>Total Cash Out (ohne Factoring)</v>
      </c>
      <c r="B30" s="171"/>
      <c r="C30" s="41">
        <f t="shared" ref="C30:O30" si="6">+C6+C18+C24+C28</f>
        <v>155049.16666666666</v>
      </c>
      <c r="D30" s="41">
        <f t="shared" si="6"/>
        <v>98702.666666666672</v>
      </c>
      <c r="E30" s="41">
        <f t="shared" si="6"/>
        <v>106717.66666666667</v>
      </c>
      <c r="F30" s="41">
        <f t="shared" si="6"/>
        <v>175473.16666666666</v>
      </c>
      <c r="G30" s="41">
        <f t="shared" si="6"/>
        <v>195427.66666666666</v>
      </c>
      <c r="H30" s="41">
        <f t="shared" si="6"/>
        <v>236064.66666666666</v>
      </c>
      <c r="I30" s="41">
        <f t="shared" si="6"/>
        <v>242914.16666666666</v>
      </c>
      <c r="J30" s="41">
        <f t="shared" si="6"/>
        <v>283701.66666666663</v>
      </c>
      <c r="K30" s="41">
        <f t="shared" si="6"/>
        <v>280688.66666666663</v>
      </c>
      <c r="L30" s="41">
        <f t="shared" si="6"/>
        <v>279082.16666666669</v>
      </c>
      <c r="M30" s="41">
        <f t="shared" si="6"/>
        <v>355253.66666666663</v>
      </c>
      <c r="N30" s="41">
        <f t="shared" si="6"/>
        <v>324705.66666666669</v>
      </c>
      <c r="O30" s="31">
        <f t="shared" si="6"/>
        <v>2733781</v>
      </c>
      <c r="P30" s="11">
        <f>SUM(C30:N30)</f>
        <v>2733780.9999999995</v>
      </c>
      <c r="Q30" s="11"/>
      <c r="R30" s="11"/>
      <c r="AA30" s="233" t="s">
        <v>110</v>
      </c>
      <c r="AB30" s="233"/>
      <c r="AC30" s="233"/>
      <c r="AD30" s="233"/>
      <c r="AE30" s="233"/>
      <c r="AF30" s="233"/>
      <c r="AG30" s="233"/>
      <c r="AH30" s="233"/>
      <c r="AI30" s="233"/>
      <c r="AJ30" s="233"/>
      <c r="AK30" s="233"/>
      <c r="AL30" s="233"/>
      <c r="AM30" s="233"/>
      <c r="AN30" s="233"/>
      <c r="AO30" s="233"/>
      <c r="AP30" s="233"/>
      <c r="AQ30" s="233"/>
      <c r="AR30" s="233" t="s">
        <v>206</v>
      </c>
      <c r="AS30" s="233"/>
      <c r="AT30" s="233"/>
      <c r="AU30" s="233"/>
      <c r="AV30" s="233"/>
      <c r="AW30" s="233"/>
      <c r="AX30" s="233"/>
      <c r="AY30" s="233"/>
      <c r="AZ30" s="233"/>
      <c r="BA30" s="233"/>
      <c r="BB30" s="233"/>
      <c r="BC30" s="233"/>
      <c r="BD30" s="233"/>
      <c r="BE30" s="233"/>
      <c r="BF30" s="233"/>
      <c r="BG30" s="233"/>
      <c r="BH30" s="102"/>
      <c r="BI30" s="102"/>
      <c r="BJ30" s="102"/>
    </row>
    <row r="31" spans="1:62" s="7" customFormat="1" ht="15" customHeight="1" x14ac:dyDescent="0.4">
      <c r="A31" s="168"/>
      <c r="B31" s="168"/>
      <c r="C31" s="172"/>
      <c r="D31" s="172"/>
      <c r="E31" s="172"/>
      <c r="F31" s="172"/>
      <c r="G31" s="172"/>
      <c r="H31" s="172"/>
      <c r="I31" s="172"/>
      <c r="J31" s="172"/>
      <c r="K31" s="172"/>
      <c r="L31" s="172"/>
      <c r="M31" s="172"/>
      <c r="N31" s="172"/>
      <c r="O31" s="172"/>
      <c r="P31" s="11"/>
      <c r="Q31" s="11"/>
      <c r="R31" s="11"/>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102"/>
      <c r="BI31" s="102"/>
      <c r="BJ31" s="102"/>
    </row>
    <row r="32" spans="1:62" s="7" customFormat="1" ht="15" customHeight="1" x14ac:dyDescent="0.4">
      <c r="A32" s="168"/>
      <c r="B32" s="168"/>
      <c r="C32" s="172"/>
      <c r="D32" s="172"/>
      <c r="E32" s="172"/>
      <c r="F32" s="172"/>
      <c r="G32" s="172" t="str">
        <f>IF(BusinessPlan!$B$6=1,AG32,AX32)</f>
        <v>Finanzplan Seite 1</v>
      </c>
      <c r="H32" s="172"/>
      <c r="I32" s="172"/>
      <c r="J32" s="172"/>
      <c r="K32" s="172"/>
      <c r="L32" s="172"/>
      <c r="M32" s="114" t="str">
        <f>IF(BusinessPlan!$B$6=1,AM32,BD32)</f>
        <v>Eingabefelder in gelb</v>
      </c>
      <c r="N32" s="173"/>
      <c r="O32" s="173"/>
      <c r="P32" s="11"/>
      <c r="Q32" s="11"/>
      <c r="R32" s="11"/>
      <c r="AA32" s="233"/>
      <c r="AB32" s="233"/>
      <c r="AC32" s="233"/>
      <c r="AD32" s="233"/>
      <c r="AE32" s="233"/>
      <c r="AF32" s="233"/>
      <c r="AG32" s="233" t="s">
        <v>108</v>
      </c>
      <c r="AH32" s="233"/>
      <c r="AI32" s="233"/>
      <c r="AJ32" s="233"/>
      <c r="AK32" s="233"/>
      <c r="AL32" s="233"/>
      <c r="AM32" s="233" t="s">
        <v>104</v>
      </c>
      <c r="AN32" s="233"/>
      <c r="AO32" s="233"/>
      <c r="AP32" s="233"/>
      <c r="AQ32" s="233"/>
      <c r="AR32" s="233"/>
      <c r="AS32" s="233"/>
      <c r="AT32" s="233"/>
      <c r="AU32" s="233"/>
      <c r="AV32" s="233"/>
      <c r="AW32" s="233"/>
      <c r="AX32" s="233" t="s">
        <v>207</v>
      </c>
      <c r="AY32" s="233"/>
      <c r="AZ32" s="233"/>
      <c r="BA32" s="233"/>
      <c r="BB32" s="233"/>
      <c r="BC32" s="233"/>
      <c r="BD32" s="233" t="s">
        <v>157</v>
      </c>
      <c r="BE32" s="233"/>
      <c r="BF32" s="233"/>
      <c r="BG32" s="233"/>
      <c r="BH32" s="102"/>
      <c r="BI32" s="102"/>
      <c r="BJ32" s="102"/>
    </row>
    <row r="33" spans="1:62" s="7" customFormat="1" ht="15" customHeight="1" x14ac:dyDescent="0.4">
      <c r="A33" s="164"/>
      <c r="B33" s="164"/>
      <c r="C33" s="167"/>
      <c r="D33" s="167"/>
      <c r="E33" s="167"/>
      <c r="F33" s="167"/>
      <c r="G33" s="167"/>
      <c r="H33" s="167"/>
      <c r="I33" s="167"/>
      <c r="J33" s="167"/>
      <c r="K33" s="167"/>
      <c r="L33" s="167"/>
      <c r="M33" s="167"/>
      <c r="N33" s="167"/>
      <c r="O33" s="167"/>
      <c r="P33" s="11"/>
      <c r="Q33" s="11"/>
      <c r="R33" s="11"/>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102"/>
      <c r="BI33" s="102"/>
      <c r="BJ33" s="102"/>
    </row>
    <row r="34" spans="1:62" s="7" customFormat="1" ht="15" customHeight="1" x14ac:dyDescent="0.4">
      <c r="A34" s="118" t="str">
        <f>IF(BusinessPlan!$B$6=1,AA34,AR34)</f>
        <v>2. Cash In</v>
      </c>
      <c r="B34" s="164"/>
      <c r="C34" s="167"/>
      <c r="D34" s="167"/>
      <c r="E34" s="167"/>
      <c r="F34" s="167"/>
      <c r="G34" s="167"/>
      <c r="H34" s="167"/>
      <c r="I34" s="167"/>
      <c r="J34" s="167"/>
      <c r="K34" s="167"/>
      <c r="L34" s="167"/>
      <c r="M34" s="167"/>
      <c r="N34" s="167"/>
      <c r="O34" s="167"/>
      <c r="P34" s="11"/>
      <c r="Q34" s="11"/>
      <c r="R34" s="11"/>
      <c r="AA34" s="233" t="s">
        <v>79</v>
      </c>
      <c r="AB34" s="233"/>
      <c r="AC34" s="233"/>
      <c r="AD34" s="233"/>
      <c r="AE34" s="233"/>
      <c r="AF34" s="233"/>
      <c r="AG34" s="233"/>
      <c r="AH34" s="233"/>
      <c r="AI34" s="233"/>
      <c r="AJ34" s="233"/>
      <c r="AK34" s="233"/>
      <c r="AL34" s="233"/>
      <c r="AM34" s="233"/>
      <c r="AN34" s="233"/>
      <c r="AO34" s="233"/>
      <c r="AP34" s="233"/>
      <c r="AQ34" s="233"/>
      <c r="AR34" s="233" t="s">
        <v>79</v>
      </c>
      <c r="AS34" s="233"/>
      <c r="AT34" s="233"/>
      <c r="AU34" s="233"/>
      <c r="AV34" s="233"/>
      <c r="AW34" s="233"/>
      <c r="AX34" s="233"/>
      <c r="AY34" s="233"/>
      <c r="AZ34" s="233"/>
      <c r="BA34" s="233"/>
      <c r="BB34" s="233"/>
      <c r="BC34" s="233"/>
      <c r="BD34" s="233"/>
      <c r="BE34" s="233"/>
      <c r="BF34" s="233"/>
      <c r="BG34" s="233"/>
      <c r="BH34" s="102"/>
      <c r="BI34" s="102"/>
      <c r="BJ34" s="102"/>
    </row>
    <row r="35" spans="1:62" s="7" customFormat="1" ht="15" customHeight="1" x14ac:dyDescent="0.4">
      <c r="A35" s="159"/>
      <c r="B35" s="164"/>
      <c r="C35" s="167"/>
      <c r="D35" s="167"/>
      <c r="E35" s="167"/>
      <c r="F35" s="167"/>
      <c r="G35" s="167"/>
      <c r="H35" s="167"/>
      <c r="I35" s="167"/>
      <c r="J35" s="167"/>
      <c r="K35" s="167"/>
      <c r="L35" s="167"/>
      <c r="M35" s="167"/>
      <c r="N35" s="167"/>
      <c r="O35" s="167"/>
      <c r="P35" s="11"/>
      <c r="Q35" s="11"/>
      <c r="R35" s="11"/>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102"/>
      <c r="BI35" s="102"/>
      <c r="BJ35" s="102"/>
    </row>
    <row r="36" spans="1:62" s="1" customFormat="1" ht="15" customHeight="1" x14ac:dyDescent="0.4">
      <c r="A36" s="102" t="str">
        <f>IF(BusinessPlan!$B$6=1,AA36,AR36)</f>
        <v>Aktienkapital bei Gründung</v>
      </c>
      <c r="B36" s="192">
        <v>100000</v>
      </c>
      <c r="C36" s="167"/>
      <c r="D36" s="167"/>
      <c r="E36" s="167"/>
      <c r="F36" s="167"/>
      <c r="G36" s="167"/>
      <c r="H36" s="167"/>
      <c r="I36" s="167"/>
      <c r="J36" s="167"/>
      <c r="K36" s="167"/>
      <c r="L36" s="167"/>
      <c r="M36" s="167"/>
      <c r="N36" s="167"/>
      <c r="O36" s="167"/>
      <c r="AA36" s="233" t="s">
        <v>70</v>
      </c>
      <c r="AB36" s="233"/>
      <c r="AC36" s="233"/>
      <c r="AD36" s="233"/>
      <c r="AE36" s="233"/>
      <c r="AF36" s="233"/>
      <c r="AG36" s="233"/>
      <c r="AH36" s="233"/>
      <c r="AI36" s="233"/>
      <c r="AJ36" s="233"/>
      <c r="AK36" s="233"/>
      <c r="AL36" s="233"/>
      <c r="AM36" s="233"/>
      <c r="AN36" s="233"/>
      <c r="AO36" s="233"/>
      <c r="AP36" s="233"/>
      <c r="AQ36" s="233"/>
      <c r="AR36" s="233" t="s">
        <v>208</v>
      </c>
      <c r="AS36" s="233"/>
      <c r="AT36" s="233"/>
      <c r="AU36" s="233"/>
      <c r="AV36" s="233"/>
      <c r="AW36" s="233"/>
      <c r="AX36" s="233"/>
      <c r="AY36" s="233"/>
      <c r="AZ36" s="233"/>
      <c r="BA36" s="233"/>
      <c r="BB36" s="233"/>
      <c r="BC36" s="233"/>
      <c r="BD36" s="233"/>
      <c r="BE36" s="233"/>
      <c r="BF36" s="233"/>
      <c r="BG36" s="233"/>
      <c r="BH36" s="111"/>
      <c r="BI36" s="111"/>
      <c r="BJ36" s="111"/>
    </row>
    <row r="37" spans="1:62" s="1" customFormat="1" ht="15" customHeight="1" thickBot="1" x14ac:dyDescent="0.45">
      <c r="A37" s="159"/>
      <c r="B37" s="60"/>
      <c r="C37" s="126" t="str">
        <f>IF(BusinessPlan!$B$6=1,AC37,AT37)</f>
        <v>Jan</v>
      </c>
      <c r="D37" s="126" t="str">
        <f>IF(BusinessPlan!$B$6=1,AD37,AU37)</f>
        <v>Feb</v>
      </c>
      <c r="E37" s="126" t="str">
        <f>IF(BusinessPlan!$B$6=1,AE37,AV37)</f>
        <v>März</v>
      </c>
      <c r="F37" s="126" t="str">
        <f>IF(BusinessPlan!$B$6=1,AF37,AW37)</f>
        <v>April</v>
      </c>
      <c r="G37" s="126" t="str">
        <f>IF(BusinessPlan!$B$6=1,AG37,AX37)</f>
        <v>Mai</v>
      </c>
      <c r="H37" s="126" t="str">
        <f>IF(BusinessPlan!$B$6=1,AH37,AY37)</f>
        <v>Juni</v>
      </c>
      <c r="I37" s="126" t="str">
        <f>IF(BusinessPlan!$B$6=1,AI37,AZ37)</f>
        <v>Juli</v>
      </c>
      <c r="J37" s="126" t="str">
        <f>IF(BusinessPlan!$B$6=1,AJ37,BA37)</f>
        <v>Aug</v>
      </c>
      <c r="K37" s="126" t="str">
        <f>IF(BusinessPlan!$B$6=1,AK37,BB37)</f>
        <v>Sept</v>
      </c>
      <c r="L37" s="126" t="str">
        <f>IF(BusinessPlan!$B$6=1,AL37,BC37)</f>
        <v>Okt</v>
      </c>
      <c r="M37" s="126" t="str">
        <f>IF(BusinessPlan!$B$6=1,AM37,BD37)</f>
        <v>Nov</v>
      </c>
      <c r="N37" s="126" t="str">
        <f>IF(BusinessPlan!$B$6=1,AN37,BE37)</f>
        <v>Dez</v>
      </c>
      <c r="O37" s="127" t="str">
        <f>IF(BusinessPlan!$B$6=1,AO37,BF37)</f>
        <v>TOTAL</v>
      </c>
      <c r="AA37" s="233"/>
      <c r="AB37" s="233"/>
      <c r="AC37" s="233" t="s">
        <v>59</v>
      </c>
      <c r="AD37" s="233" t="s">
        <v>58</v>
      </c>
      <c r="AE37" s="233" t="s">
        <v>31</v>
      </c>
      <c r="AF37" s="233" t="s">
        <v>32</v>
      </c>
      <c r="AG37" s="233" t="s">
        <v>33</v>
      </c>
      <c r="AH37" s="233" t="s">
        <v>34</v>
      </c>
      <c r="AI37" s="233" t="s">
        <v>35</v>
      </c>
      <c r="AJ37" s="233" t="s">
        <v>60</v>
      </c>
      <c r="AK37" s="233" t="s">
        <v>54</v>
      </c>
      <c r="AL37" s="233" t="s">
        <v>55</v>
      </c>
      <c r="AM37" s="233" t="s">
        <v>56</v>
      </c>
      <c r="AN37" s="233" t="s">
        <v>57</v>
      </c>
      <c r="AO37" s="233" t="s">
        <v>0</v>
      </c>
      <c r="AP37" s="233"/>
      <c r="AQ37" s="233"/>
      <c r="AR37" s="233"/>
      <c r="AS37" s="233"/>
      <c r="AT37" s="232" t="s">
        <v>128</v>
      </c>
      <c r="AU37" s="232" t="s">
        <v>129</v>
      </c>
      <c r="AV37" s="232" t="s">
        <v>127</v>
      </c>
      <c r="AW37" s="232" t="s">
        <v>130</v>
      </c>
      <c r="AX37" s="232" t="s">
        <v>33</v>
      </c>
      <c r="AY37" s="232" t="s">
        <v>131</v>
      </c>
      <c r="AZ37" s="232" t="s">
        <v>132</v>
      </c>
      <c r="BA37" s="232" t="s">
        <v>133</v>
      </c>
      <c r="BB37" s="232" t="s">
        <v>134</v>
      </c>
      <c r="BC37" s="232" t="s">
        <v>135</v>
      </c>
      <c r="BD37" s="232" t="s">
        <v>136</v>
      </c>
      <c r="BE37" s="232" t="s">
        <v>137</v>
      </c>
      <c r="BF37" s="231" t="s">
        <v>0</v>
      </c>
      <c r="BG37" s="233"/>
      <c r="BH37" s="111"/>
      <c r="BI37" s="111"/>
      <c r="BJ37" s="111"/>
    </row>
    <row r="38" spans="1:62" s="1" customFormat="1" ht="15" customHeight="1" x14ac:dyDescent="0.4">
      <c r="A38" s="174" t="str">
        <f>IF(BusinessPlan!$B$6=1,AA38,AR38)</f>
        <v>Ohne Factoring</v>
      </c>
      <c r="B38" s="24"/>
      <c r="C38" s="134"/>
      <c r="D38" s="134"/>
      <c r="E38" s="134"/>
      <c r="F38" s="134"/>
      <c r="G38" s="134"/>
      <c r="H38" s="134"/>
      <c r="I38" s="134"/>
      <c r="J38" s="134"/>
      <c r="K38" s="134"/>
      <c r="L38" s="134"/>
      <c r="M38" s="134"/>
      <c r="N38" s="134"/>
      <c r="O38" s="124"/>
      <c r="AA38" s="233" t="s">
        <v>77</v>
      </c>
      <c r="AB38" s="233"/>
      <c r="AC38" s="233"/>
      <c r="AD38" s="233"/>
      <c r="AE38" s="233"/>
      <c r="AF38" s="233"/>
      <c r="AG38" s="233"/>
      <c r="AH38" s="233"/>
      <c r="AI38" s="233"/>
      <c r="AJ38" s="233"/>
      <c r="AK38" s="233"/>
      <c r="AL38" s="233"/>
      <c r="AM38" s="233"/>
      <c r="AN38" s="233"/>
      <c r="AO38" s="233"/>
      <c r="AP38" s="233"/>
      <c r="AQ38" s="233"/>
      <c r="AR38" s="233" t="s">
        <v>209</v>
      </c>
      <c r="AS38" s="233"/>
      <c r="AT38" s="233"/>
      <c r="AU38" s="233"/>
      <c r="AV38" s="233"/>
      <c r="AW38" s="233"/>
      <c r="AX38" s="233"/>
      <c r="AY38" s="233"/>
      <c r="AZ38" s="233"/>
      <c r="BA38" s="233"/>
      <c r="BB38" s="233"/>
      <c r="BC38" s="233"/>
      <c r="BD38" s="233"/>
      <c r="BE38" s="233"/>
      <c r="BF38" s="233"/>
      <c r="BG38" s="233"/>
      <c r="BH38" s="111"/>
      <c r="BI38" s="111"/>
      <c r="BJ38" s="111"/>
    </row>
    <row r="39" spans="1:62" s="1" customFormat="1" ht="15" customHeight="1" x14ac:dyDescent="0.4">
      <c r="A39" s="175" t="str">
        <f>IF(BusinessPlan!$B$6=1,AA39,AR39)</f>
        <v>Zahlungen Debitoren (inkl MWSt) *)</v>
      </c>
      <c r="B39" s="62"/>
      <c r="C39" s="176"/>
      <c r="D39" s="176">
        <f>('1.Jahr-TOTAL'!D13/2)*1.076</f>
        <v>43440.406500000005</v>
      </c>
      <c r="E39" s="176">
        <f>('1.Jahr-TOTAL'!D13/2+'1.Jahr-TOTAL'!E13/2)*1.076</f>
        <v>87416.123000000007</v>
      </c>
      <c r="F39" s="176">
        <f>('1.Jahr-TOTAL'!E13/2+'1.Jahr-TOTAL'!F13/2)*1.076</f>
        <v>98491.686900000001</v>
      </c>
      <c r="G39" s="176">
        <f>('1.Jahr-TOTAL'!F13/2+'1.Jahr-TOTAL'!G13/2)*1.076</f>
        <v>131745.1441</v>
      </c>
      <c r="H39" s="176">
        <f>('1.Jahr-TOTAL'!G13/2+'1.Jahr-TOTAL'!H13/2)*1.076</f>
        <v>187971.42995000002</v>
      </c>
      <c r="I39" s="176">
        <f>('1.Jahr-TOTAL'!H13/2+'1.Jahr-TOTAL'!I13/2)*1.076</f>
        <v>267487.71562500001</v>
      </c>
      <c r="J39" s="176">
        <f>('1.Jahr-TOTAL'!I13/2+'1.Jahr-TOTAL'!J13/2)*1.076</f>
        <v>287307.56837500003</v>
      </c>
      <c r="K39" s="176">
        <f>('1.Jahr-TOTAL'!J13/2+'1.Jahr-TOTAL'!K13/2)*1.076</f>
        <v>281773.80125000002</v>
      </c>
      <c r="L39" s="176">
        <f>('1.Jahr-TOTAL'!K13/2+'1.Jahr-TOTAL'!L13/2)*1.076</f>
        <v>343337.79693750001</v>
      </c>
      <c r="M39" s="176">
        <f>('1.Jahr-TOTAL'!L13/2+'1.Jahr-TOTAL'!M13/2)*1.076</f>
        <v>351313.91593750002</v>
      </c>
      <c r="N39" s="176">
        <f>('1.Jahr-TOTAL'!M13/2+'1.Jahr-TOTAL'!N13/2)*1.076</f>
        <v>347657.07950000005</v>
      </c>
      <c r="O39" s="31">
        <f>SUM(C39:N39)</f>
        <v>2427942.6680749999</v>
      </c>
      <c r="AA39" s="233" t="s">
        <v>97</v>
      </c>
      <c r="AB39" s="233"/>
      <c r="AC39" s="233"/>
      <c r="AD39" s="233"/>
      <c r="AE39" s="233"/>
      <c r="AF39" s="233"/>
      <c r="AG39" s="233"/>
      <c r="AH39" s="233"/>
      <c r="AI39" s="233"/>
      <c r="AJ39" s="233"/>
      <c r="AK39" s="233"/>
      <c r="AL39" s="233"/>
      <c r="AM39" s="233"/>
      <c r="AN39" s="233"/>
      <c r="AO39" s="233"/>
      <c r="AP39" s="233"/>
      <c r="AQ39" s="233"/>
      <c r="AR39" s="233" t="s">
        <v>210</v>
      </c>
      <c r="AS39" s="233"/>
      <c r="AT39" s="233"/>
      <c r="AU39" s="233"/>
      <c r="AV39" s="233"/>
      <c r="AW39" s="233"/>
      <c r="AX39" s="233"/>
      <c r="AY39" s="233"/>
      <c r="AZ39" s="233"/>
      <c r="BA39" s="233"/>
      <c r="BB39" s="233"/>
      <c r="BC39" s="233"/>
      <c r="BD39" s="233"/>
      <c r="BE39" s="233"/>
      <c r="BF39" s="233"/>
      <c r="BG39" s="233"/>
      <c r="BH39" s="111"/>
      <c r="BI39" s="111"/>
      <c r="BJ39" s="111"/>
    </row>
    <row r="40" spans="1:62" s="1" customFormat="1" ht="15" customHeight="1" x14ac:dyDescent="0.4">
      <c r="A40" s="102" t="str">
        <f>IF(BusinessPlan!$B$6=1,AA40,AR40)</f>
        <v>Saldo Debitoren Monatsende</v>
      </c>
      <c r="B40" s="168"/>
      <c r="C40" s="163">
        <f>-C39+('1.Jahr-TOTAL'!D13*1.076)</f>
        <v>86880.813000000009</v>
      </c>
      <c r="D40" s="163">
        <f>C40-D39+('1.Jahr-TOTAL'!E13*1.076)</f>
        <v>131391.8395</v>
      </c>
      <c r="E40" s="163">
        <f>D40-E39+('1.Jahr-TOTAL'!F13*1.076)</f>
        <v>153007.65730000002</v>
      </c>
      <c r="F40" s="163">
        <f>E40-F39+('1.Jahr-TOTAL'!G13*1.076)</f>
        <v>208974.31780000002</v>
      </c>
      <c r="G40" s="163">
        <f>F40-G39+('1.Jahr-TOTAL'!H13*1.076)</f>
        <v>298713.6862</v>
      </c>
      <c r="H40" s="163">
        <f>G40-H39+('1.Jahr-TOTAL'!I13*1.076)</f>
        <v>424233.17499999999</v>
      </c>
      <c r="I40" s="163">
        <f>H40-I39+('1.Jahr-TOTAL'!J13*1.076)</f>
        <v>417869.67737499997</v>
      </c>
      <c r="J40" s="163">
        <f>I40-J39+('1.Jahr-TOTAL'!K13*1.076)</f>
        <v>432985.49349999998</v>
      </c>
      <c r="K40" s="163">
        <f>J40-K39+('1.Jahr-TOTAL'!L13*1.076)</f>
        <v>535463.90162499994</v>
      </c>
      <c r="L40" s="163">
        <f>K40-L39+('1.Jahr-TOTAL'!M13*1.076)</f>
        <v>510501.72718749993</v>
      </c>
      <c r="M40" s="163">
        <f>L40-M39+('1.Jahr-TOTAL'!N13*1.076)</f>
        <v>536126.34774999996</v>
      </c>
      <c r="N40" s="163">
        <f>M40-N39+('1.Jahr-TOTAL'!O13*1.076)</f>
        <v>631676.50619999995</v>
      </c>
      <c r="O40" s="166"/>
      <c r="AA40" s="233" t="s">
        <v>71</v>
      </c>
      <c r="AB40" s="233"/>
      <c r="AC40" s="233"/>
      <c r="AD40" s="233"/>
      <c r="AE40" s="233"/>
      <c r="AF40" s="233"/>
      <c r="AG40" s="233"/>
      <c r="AH40" s="233"/>
      <c r="AI40" s="233"/>
      <c r="AJ40" s="233"/>
      <c r="AK40" s="233"/>
      <c r="AL40" s="233"/>
      <c r="AM40" s="233"/>
      <c r="AN40" s="233"/>
      <c r="AO40" s="233"/>
      <c r="AP40" s="233"/>
      <c r="AQ40" s="233"/>
      <c r="AR40" s="233" t="s">
        <v>211</v>
      </c>
      <c r="AS40" s="233"/>
      <c r="AT40" s="233"/>
      <c r="AU40" s="233"/>
      <c r="AV40" s="233"/>
      <c r="AW40" s="233"/>
      <c r="AX40" s="233"/>
      <c r="AY40" s="233"/>
      <c r="AZ40" s="233"/>
      <c r="BA40" s="233"/>
      <c r="BB40" s="233"/>
      <c r="BC40" s="233"/>
      <c r="BD40" s="233"/>
      <c r="BE40" s="233"/>
      <c r="BF40" s="233"/>
      <c r="BG40" s="233"/>
      <c r="BH40" s="111"/>
      <c r="BI40" s="111"/>
      <c r="BJ40" s="111"/>
    </row>
    <row r="41" spans="1:62" s="1" customFormat="1" ht="15" customHeight="1" x14ac:dyDescent="0.4">
      <c r="A41" s="102"/>
      <c r="B41" s="63"/>
      <c r="C41" s="163"/>
      <c r="D41" s="163"/>
      <c r="E41" s="163"/>
      <c r="F41" s="163"/>
      <c r="G41" s="163"/>
      <c r="H41" s="163"/>
      <c r="I41" s="163"/>
      <c r="J41" s="163"/>
      <c r="K41" s="163"/>
      <c r="L41" s="163"/>
      <c r="M41" s="163"/>
      <c r="N41" s="163"/>
      <c r="O41" s="166"/>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111"/>
      <c r="BI41" s="111"/>
      <c r="BJ41" s="111"/>
    </row>
    <row r="42" spans="1:62" s="1" customFormat="1" ht="15" customHeight="1" x14ac:dyDescent="0.4">
      <c r="A42" s="174" t="str">
        <f>IF(BusinessPlan!$B$6=1,AA42,AR42)</f>
        <v>Mit Factoring</v>
      </c>
      <c r="B42" s="63"/>
      <c r="C42" s="163"/>
      <c r="D42" s="163"/>
      <c r="E42" s="163"/>
      <c r="F42" s="163"/>
      <c r="G42" s="163"/>
      <c r="H42" s="163"/>
      <c r="I42" s="163"/>
      <c r="J42" s="163"/>
      <c r="K42" s="163"/>
      <c r="L42" s="163"/>
      <c r="M42" s="163"/>
      <c r="N42" s="163"/>
      <c r="O42" s="166"/>
      <c r="AA42" s="233" t="s">
        <v>78</v>
      </c>
      <c r="AB42" s="233"/>
      <c r="AC42" s="233"/>
      <c r="AD42" s="233"/>
      <c r="AE42" s="233"/>
      <c r="AF42" s="233"/>
      <c r="AG42" s="233"/>
      <c r="AH42" s="233"/>
      <c r="AI42" s="233"/>
      <c r="AJ42" s="233"/>
      <c r="AK42" s="233"/>
      <c r="AL42" s="233"/>
      <c r="AM42" s="233"/>
      <c r="AN42" s="233"/>
      <c r="AO42" s="233"/>
      <c r="AP42" s="233"/>
      <c r="AQ42" s="233"/>
      <c r="AR42" s="233" t="s">
        <v>212</v>
      </c>
      <c r="AS42" s="233"/>
      <c r="AT42" s="233"/>
      <c r="AU42" s="233"/>
      <c r="AV42" s="233"/>
      <c r="AW42" s="233"/>
      <c r="AX42" s="233"/>
      <c r="AY42" s="233"/>
      <c r="AZ42" s="233"/>
      <c r="BA42" s="233"/>
      <c r="BB42" s="233"/>
      <c r="BC42" s="233"/>
      <c r="BD42" s="233"/>
      <c r="BE42" s="233"/>
      <c r="BF42" s="233"/>
      <c r="BG42" s="233"/>
      <c r="BH42" s="111"/>
      <c r="BI42" s="111"/>
      <c r="BJ42" s="111"/>
    </row>
    <row r="43" spans="1:62" s="1" customFormat="1" ht="15" customHeight="1" x14ac:dyDescent="0.4">
      <c r="A43" s="102" t="str">
        <f>IF(BusinessPlan!$B$6=1,AA43,AR43)</f>
        <v>Fakturierter Umsatz (inkl. MWSt)</v>
      </c>
      <c r="B43" s="63"/>
      <c r="C43" s="163">
        <f>+('1.Jahr-TOTAL'!D11*1.076)</f>
        <v>87317.400000000009</v>
      </c>
      <c r="D43" s="163">
        <f>+('1.Jahr-TOTAL'!E11*1.076)</f>
        <v>88393.400000000009</v>
      </c>
      <c r="E43" s="163">
        <f>+('1.Jahr-TOTAL'!F11*1.076)</f>
        <v>109579.84000000001</v>
      </c>
      <c r="F43" s="163">
        <f>+('1.Jahr-TOTAL'!G11*1.076)</f>
        <v>155234.52000000002</v>
      </c>
      <c r="G43" s="163">
        <f>+('1.Jahr-TOTAL'!H11*1.076)</f>
        <v>222597.5</v>
      </c>
      <c r="H43" s="163">
        <f>+('1.Jahr-TOTAL'!I11*1.076)</f>
        <v>315066.25</v>
      </c>
      <c r="I43" s="163">
        <f>+('1.Jahr-TOTAL'!J11*1.076)</f>
        <v>262436.40000000002</v>
      </c>
      <c r="J43" s="163">
        <f>+('1.Jahr-TOTAL'!K11*1.076)</f>
        <v>303943.10000000003</v>
      </c>
      <c r="K43" s="163">
        <f>+('1.Jahr-TOTAL'!L11*1.076)</f>
        <v>386183.125</v>
      </c>
      <c r="L43" s="163">
        <f>+('1.Jahr-TOTAL'!M11*1.076)</f>
        <v>319975.5</v>
      </c>
      <c r="M43" s="163">
        <f>+('1.Jahr-TOTAL'!N11*1.076)</f>
        <v>378832.7</v>
      </c>
      <c r="N43" s="163">
        <f>+('1.Jahr-TOTAL'!O11*1.076)</f>
        <v>445434.41000000003</v>
      </c>
      <c r="O43" s="31">
        <f>SUM(C43:N43)</f>
        <v>3074994.1450000005</v>
      </c>
      <c r="AA43" s="233" t="s">
        <v>88</v>
      </c>
      <c r="AB43" s="233"/>
      <c r="AC43" s="233"/>
      <c r="AD43" s="233"/>
      <c r="AE43" s="233"/>
      <c r="AF43" s="233"/>
      <c r="AG43" s="233"/>
      <c r="AH43" s="233"/>
      <c r="AI43" s="233"/>
      <c r="AJ43" s="233"/>
      <c r="AK43" s="233"/>
      <c r="AL43" s="233"/>
      <c r="AM43" s="233"/>
      <c r="AN43" s="233"/>
      <c r="AO43" s="233"/>
      <c r="AP43" s="233"/>
      <c r="AQ43" s="233"/>
      <c r="AR43" s="233" t="s">
        <v>213</v>
      </c>
      <c r="AS43" s="233"/>
      <c r="AT43" s="233"/>
      <c r="AU43" s="233"/>
      <c r="AV43" s="233"/>
      <c r="AW43" s="233"/>
      <c r="AX43" s="233"/>
      <c r="AY43" s="233"/>
      <c r="AZ43" s="233"/>
      <c r="BA43" s="233"/>
      <c r="BB43" s="233"/>
      <c r="BC43" s="233"/>
      <c r="BD43" s="233"/>
      <c r="BE43" s="233"/>
      <c r="BF43" s="233"/>
      <c r="BG43" s="233"/>
      <c r="BH43" s="111"/>
      <c r="BI43" s="111"/>
      <c r="BJ43" s="111"/>
    </row>
    <row r="44" spans="1:62" s="1" customFormat="1" ht="15" customHeight="1" x14ac:dyDescent="0.4">
      <c r="A44" s="102" t="str">
        <f>IF(BusinessPlan!$B$6=1,AA44,AR44)</f>
        <v>Sofort Finanzierung Factoring</v>
      </c>
      <c r="B44" s="191">
        <v>0.85</v>
      </c>
      <c r="C44" s="169">
        <f>+C43*$B44</f>
        <v>74219.790000000008</v>
      </c>
      <c r="D44" s="169">
        <f t="shared" ref="D44:N44" si="7">+D43*$B44</f>
        <v>75134.39</v>
      </c>
      <c r="E44" s="169">
        <f t="shared" si="7"/>
        <v>93142.864000000001</v>
      </c>
      <c r="F44" s="169">
        <f t="shared" si="7"/>
        <v>131949.342</v>
      </c>
      <c r="G44" s="169">
        <f t="shared" si="7"/>
        <v>189207.875</v>
      </c>
      <c r="H44" s="169">
        <f t="shared" si="7"/>
        <v>267806.3125</v>
      </c>
      <c r="I44" s="169">
        <f t="shared" si="7"/>
        <v>223070.94</v>
      </c>
      <c r="J44" s="169">
        <f t="shared" si="7"/>
        <v>258351.63500000001</v>
      </c>
      <c r="K44" s="169">
        <f t="shared" si="7"/>
        <v>328255.65625</v>
      </c>
      <c r="L44" s="169">
        <f t="shared" si="7"/>
        <v>271979.17499999999</v>
      </c>
      <c r="M44" s="169">
        <f t="shared" si="7"/>
        <v>322007.79499999998</v>
      </c>
      <c r="N44" s="169">
        <f t="shared" si="7"/>
        <v>378619.24850000005</v>
      </c>
      <c r="O44" s="31">
        <f>SUM(C44:N44)</f>
        <v>2613745.0232500001</v>
      </c>
      <c r="AA44" s="233" t="s">
        <v>73</v>
      </c>
      <c r="AB44" s="233"/>
      <c r="AC44" s="233"/>
      <c r="AD44" s="233"/>
      <c r="AE44" s="233"/>
      <c r="AF44" s="233"/>
      <c r="AG44" s="233"/>
      <c r="AH44" s="233"/>
      <c r="AI44" s="233"/>
      <c r="AJ44" s="233"/>
      <c r="AK44" s="233"/>
      <c r="AL44" s="233"/>
      <c r="AM44" s="233"/>
      <c r="AN44" s="233"/>
      <c r="AO44" s="233"/>
      <c r="AP44" s="233"/>
      <c r="AQ44" s="233"/>
      <c r="AR44" s="233" t="s">
        <v>214</v>
      </c>
      <c r="AS44" s="233"/>
      <c r="AT44" s="233"/>
      <c r="AU44" s="233"/>
      <c r="AV44" s="233"/>
      <c r="AW44" s="233"/>
      <c r="AX44" s="233"/>
      <c r="AY44" s="233"/>
      <c r="AZ44" s="233"/>
      <c r="BA44" s="233"/>
      <c r="BB44" s="233"/>
      <c r="BC44" s="233"/>
      <c r="BD44" s="233"/>
      <c r="BE44" s="233"/>
      <c r="BF44" s="233"/>
      <c r="BG44" s="233"/>
      <c r="BH44" s="111"/>
      <c r="BI44" s="111"/>
      <c r="BJ44" s="111"/>
    </row>
    <row r="45" spans="1:62" s="1" customFormat="1" ht="15" customHeight="1" x14ac:dyDescent="0.4">
      <c r="A45" s="102" t="str">
        <f>IF(BusinessPlan!$B$6=1,AA45,AR45)</f>
        <v>Eingang Restbetrag Debitoren</v>
      </c>
      <c r="B45" s="177">
        <f>1-B44</f>
        <v>0.15000000000000002</v>
      </c>
      <c r="C45" s="178"/>
      <c r="D45" s="178"/>
      <c r="E45" s="169">
        <f>+C43*$B45+'1.Jahr-TOTAL'!D12</f>
        <v>12691.860000000002</v>
      </c>
      <c r="F45" s="169">
        <f>+D43*$B45+'1.Jahr-TOTAL'!E12</f>
        <v>12848.260000000004</v>
      </c>
      <c r="G45" s="169">
        <f>+E43*$B45+'1.Jahr-TOTAL'!F12</f>
        <v>15927.776000000002</v>
      </c>
      <c r="H45" s="169">
        <f>+F43*$B45+'1.Jahr-TOTAL'!G12</f>
        <v>22563.828000000009</v>
      </c>
      <c r="I45" s="169">
        <f>+G43*$B45+'1.Jahr-TOTAL'!H12</f>
        <v>32355.250000000007</v>
      </c>
      <c r="J45" s="169">
        <f>+H43*$B45+'1.Jahr-TOTAL'!I12</f>
        <v>45795.875000000007</v>
      </c>
      <c r="K45" s="169">
        <f>+I43*$B45+'1.Jahr-TOTAL'!J12</f>
        <v>38145.960000000006</v>
      </c>
      <c r="L45" s="169">
        <f>+J43*$B45+'1.Jahr-TOTAL'!K12</f>
        <v>44179.090000000011</v>
      </c>
      <c r="M45" s="169">
        <f>+K43*$B45+'1.Jahr-TOTAL'!L12</f>
        <v>56132.937500000007</v>
      </c>
      <c r="N45" s="169">
        <f>+L43*$B45+'1.Jahr-TOTAL'!M12</f>
        <v>46509.450000000004</v>
      </c>
      <c r="O45" s="31">
        <f>SUM(C45:N45)</f>
        <v>327150.28650000005</v>
      </c>
      <c r="AA45" s="233" t="s">
        <v>76</v>
      </c>
      <c r="AB45" s="233"/>
      <c r="AC45" s="233"/>
      <c r="AD45" s="233"/>
      <c r="AE45" s="233"/>
      <c r="AF45" s="233"/>
      <c r="AG45" s="233"/>
      <c r="AH45" s="233"/>
      <c r="AI45" s="233"/>
      <c r="AJ45" s="233"/>
      <c r="AK45" s="233"/>
      <c r="AL45" s="233"/>
      <c r="AM45" s="233"/>
      <c r="AN45" s="233"/>
      <c r="AO45" s="233"/>
      <c r="AP45" s="233"/>
      <c r="AQ45" s="233"/>
      <c r="AR45" s="233" t="s">
        <v>215</v>
      </c>
      <c r="AS45" s="233"/>
      <c r="AT45" s="233"/>
      <c r="AU45" s="233"/>
      <c r="AV45" s="233"/>
      <c r="AW45" s="233"/>
      <c r="AX45" s="233"/>
      <c r="AY45" s="233"/>
      <c r="AZ45" s="233"/>
      <c r="BA45" s="233"/>
      <c r="BB45" s="233"/>
      <c r="BC45" s="233"/>
      <c r="BD45" s="233"/>
      <c r="BE45" s="233"/>
      <c r="BF45" s="233"/>
      <c r="BG45" s="233"/>
      <c r="BH45" s="111"/>
      <c r="BI45" s="111"/>
      <c r="BJ45" s="111"/>
    </row>
    <row r="46" spans="1:62" s="1" customFormat="1" ht="15" customHeight="1" x14ac:dyDescent="0.4">
      <c r="A46" s="113" t="str">
        <f>IF(BusinessPlan!$B$6=1,AA46,AR46)</f>
        <v xml:space="preserve">   (abzüglich Debitorenverluste)</v>
      </c>
      <c r="B46" s="177"/>
      <c r="C46" s="178"/>
      <c r="D46" s="178"/>
      <c r="E46" s="169"/>
      <c r="F46" s="169"/>
      <c r="G46" s="169"/>
      <c r="H46" s="169"/>
      <c r="I46" s="169"/>
      <c r="J46" s="169"/>
      <c r="K46" s="169"/>
      <c r="L46" s="169"/>
      <c r="M46" s="169"/>
      <c r="N46" s="169"/>
      <c r="O46" s="166"/>
      <c r="AA46" s="233" t="s">
        <v>91</v>
      </c>
      <c r="AB46" s="233"/>
      <c r="AC46" s="233"/>
      <c r="AD46" s="233"/>
      <c r="AE46" s="233"/>
      <c r="AF46" s="233"/>
      <c r="AG46" s="233"/>
      <c r="AH46" s="233"/>
      <c r="AI46" s="233"/>
      <c r="AJ46" s="233"/>
      <c r="AK46" s="233"/>
      <c r="AL46" s="233"/>
      <c r="AM46" s="233"/>
      <c r="AN46" s="233"/>
      <c r="AO46" s="233"/>
      <c r="AP46" s="233"/>
      <c r="AQ46" s="233"/>
      <c r="AR46" s="233" t="s">
        <v>216</v>
      </c>
      <c r="AS46" s="233"/>
      <c r="AT46" s="233"/>
      <c r="AU46" s="233"/>
      <c r="AV46" s="233"/>
      <c r="AW46" s="233"/>
      <c r="AX46" s="233"/>
      <c r="AY46" s="233"/>
      <c r="AZ46" s="233"/>
      <c r="BA46" s="233"/>
      <c r="BB46" s="233"/>
      <c r="BC46" s="233"/>
      <c r="BD46" s="233"/>
      <c r="BE46" s="233"/>
      <c r="BF46" s="233"/>
      <c r="BG46" s="233"/>
      <c r="BH46" s="111"/>
      <c r="BI46" s="111"/>
      <c r="BJ46" s="111"/>
    </row>
    <row r="47" spans="1:62" s="1" customFormat="1" ht="15" customHeight="1" x14ac:dyDescent="0.4">
      <c r="A47" s="175" t="str">
        <f>IF(BusinessPlan!$B$6=1,AA47,AR47)</f>
        <v>Total Cash In</v>
      </c>
      <c r="B47" s="179"/>
      <c r="C47" s="180">
        <f>SUM(C44:C45)</f>
        <v>74219.790000000008</v>
      </c>
      <c r="D47" s="180">
        <f t="shared" ref="D47:N47" si="8">SUM(D44:D45)</f>
        <v>75134.39</v>
      </c>
      <c r="E47" s="180">
        <f t="shared" si="8"/>
        <v>105834.724</v>
      </c>
      <c r="F47" s="180">
        <f t="shared" si="8"/>
        <v>144797.60200000001</v>
      </c>
      <c r="G47" s="180">
        <f t="shared" si="8"/>
        <v>205135.65100000001</v>
      </c>
      <c r="H47" s="180">
        <f t="shared" si="8"/>
        <v>290370.14049999998</v>
      </c>
      <c r="I47" s="180">
        <f t="shared" si="8"/>
        <v>255426.19</v>
      </c>
      <c r="J47" s="180">
        <f t="shared" si="8"/>
        <v>304147.51</v>
      </c>
      <c r="K47" s="180">
        <f t="shared" si="8"/>
        <v>366401.61625000002</v>
      </c>
      <c r="L47" s="180">
        <f t="shared" si="8"/>
        <v>316158.26500000001</v>
      </c>
      <c r="M47" s="180">
        <f t="shared" si="8"/>
        <v>378140.73249999998</v>
      </c>
      <c r="N47" s="180">
        <f t="shared" si="8"/>
        <v>425128.69850000006</v>
      </c>
      <c r="O47" s="31">
        <f>SUM(C47:N47)</f>
        <v>2940895.30975</v>
      </c>
      <c r="AA47" s="233" t="s">
        <v>75</v>
      </c>
      <c r="AB47" s="233"/>
      <c r="AC47" s="233"/>
      <c r="AD47" s="233"/>
      <c r="AE47" s="233"/>
      <c r="AF47" s="233"/>
      <c r="AG47" s="233"/>
      <c r="AH47" s="233"/>
      <c r="AI47" s="233"/>
      <c r="AJ47" s="233"/>
      <c r="AK47" s="233"/>
      <c r="AL47" s="233"/>
      <c r="AM47" s="233"/>
      <c r="AN47" s="233"/>
      <c r="AO47" s="233"/>
      <c r="AP47" s="233"/>
      <c r="AQ47" s="233"/>
      <c r="AR47" s="233" t="s">
        <v>75</v>
      </c>
      <c r="AS47" s="233"/>
      <c r="AT47" s="233"/>
      <c r="AU47" s="233"/>
      <c r="AV47" s="233"/>
      <c r="AW47" s="233"/>
      <c r="AX47" s="233"/>
      <c r="AY47" s="233"/>
      <c r="AZ47" s="233"/>
      <c r="BA47" s="233"/>
      <c r="BB47" s="233"/>
      <c r="BC47" s="233"/>
      <c r="BD47" s="233"/>
      <c r="BE47" s="233"/>
      <c r="BF47" s="233"/>
      <c r="BG47" s="233"/>
      <c r="BH47" s="111"/>
      <c r="BI47" s="111"/>
      <c r="BJ47" s="111"/>
    </row>
    <row r="48" spans="1:62" s="1" customFormat="1" ht="15" customHeight="1" x14ac:dyDescent="0.4">
      <c r="A48" s="102" t="str">
        <f>IF(BusinessPlan!$B$6=1,AA48,AR48)</f>
        <v>Zinsen Factoring *)</v>
      </c>
      <c r="B48" s="191">
        <v>0.08</v>
      </c>
      <c r="C48" s="181">
        <f>+C44*$B48*45/360</f>
        <v>742.19790000000023</v>
      </c>
      <c r="D48" s="181">
        <f t="shared" ref="D48:N48" si="9">+D44*$B48*45/360</f>
        <v>751.34389999999996</v>
      </c>
      <c r="E48" s="181">
        <f t="shared" si="9"/>
        <v>931.42864000000009</v>
      </c>
      <c r="F48" s="181">
        <f t="shared" si="9"/>
        <v>1319.49342</v>
      </c>
      <c r="G48" s="181">
        <f t="shared" si="9"/>
        <v>1892.0787500000004</v>
      </c>
      <c r="H48" s="181">
        <f t="shared" si="9"/>
        <v>2678.0631250000001</v>
      </c>
      <c r="I48" s="181">
        <f t="shared" si="9"/>
        <v>2230.7094000000002</v>
      </c>
      <c r="J48" s="181">
        <f t="shared" si="9"/>
        <v>2583.5163500000003</v>
      </c>
      <c r="K48" s="181">
        <f t="shared" si="9"/>
        <v>3282.5565624999999</v>
      </c>
      <c r="L48" s="181">
        <f t="shared" si="9"/>
        <v>2719.7917499999999</v>
      </c>
      <c r="M48" s="181">
        <f t="shared" si="9"/>
        <v>3220.0779499999999</v>
      </c>
      <c r="N48" s="181">
        <f t="shared" si="9"/>
        <v>3786.1924850000005</v>
      </c>
      <c r="O48" s="31">
        <f>SUM(C48:N48)</f>
        <v>26137.450232499999</v>
      </c>
      <c r="P48" s="67"/>
      <c r="AA48" s="233" t="s">
        <v>96</v>
      </c>
      <c r="AB48" s="233"/>
      <c r="AC48" s="233"/>
      <c r="AD48" s="233"/>
      <c r="AE48" s="233"/>
      <c r="AF48" s="233"/>
      <c r="AG48" s="233"/>
      <c r="AH48" s="233"/>
      <c r="AI48" s="233"/>
      <c r="AJ48" s="233"/>
      <c r="AK48" s="233"/>
      <c r="AL48" s="233"/>
      <c r="AM48" s="233"/>
      <c r="AN48" s="233"/>
      <c r="AO48" s="233"/>
      <c r="AP48" s="233"/>
      <c r="AQ48" s="233"/>
      <c r="AR48" s="233" t="s">
        <v>217</v>
      </c>
      <c r="AS48" s="233"/>
      <c r="AT48" s="233"/>
      <c r="AU48" s="233"/>
      <c r="AV48" s="233"/>
      <c r="AW48" s="233"/>
      <c r="AX48" s="233"/>
      <c r="AY48" s="233"/>
      <c r="AZ48" s="233"/>
      <c r="BA48" s="233"/>
      <c r="BB48" s="233"/>
      <c r="BC48" s="233"/>
      <c r="BD48" s="233"/>
      <c r="BE48" s="233"/>
      <c r="BF48" s="233"/>
      <c r="BG48" s="233"/>
      <c r="BH48" s="111"/>
      <c r="BI48" s="111"/>
      <c r="BJ48" s="111"/>
    </row>
    <row r="49" spans="1:62" s="1" customFormat="1" ht="15" customHeight="1" x14ac:dyDescent="0.4">
      <c r="A49" s="102" t="str">
        <f>IF(BusinessPlan!$B$6=1,AA49,AR49)</f>
        <v>Kosten Factoring</v>
      </c>
      <c r="B49" s="66">
        <v>0.01</v>
      </c>
      <c r="C49" s="181">
        <f>('1.Jahr-TOTAL'!D11*1.076)*$B49</f>
        <v>873.17400000000009</v>
      </c>
      <c r="D49" s="181">
        <f>('1.Jahr-TOTAL'!E11*1.076)*$B49</f>
        <v>883.93400000000008</v>
      </c>
      <c r="E49" s="181">
        <f>('1.Jahr-TOTAL'!F11*1.076)*$B49</f>
        <v>1095.7984000000001</v>
      </c>
      <c r="F49" s="181">
        <f>('1.Jahr-TOTAL'!G11*1.076)*$B49</f>
        <v>1552.3452000000002</v>
      </c>
      <c r="G49" s="181">
        <f>('1.Jahr-TOTAL'!H11*1.076)*$B49</f>
        <v>2225.9749999999999</v>
      </c>
      <c r="H49" s="181">
        <f>('1.Jahr-TOTAL'!I11*1.076)*$B49</f>
        <v>3150.6624999999999</v>
      </c>
      <c r="I49" s="181">
        <f>('1.Jahr-TOTAL'!J11*1.076)*$B49</f>
        <v>2624.3640000000005</v>
      </c>
      <c r="J49" s="181">
        <f>('1.Jahr-TOTAL'!K11*1.076)*$B49</f>
        <v>3039.4310000000005</v>
      </c>
      <c r="K49" s="181">
        <f>('1.Jahr-TOTAL'!L11*1.076)*$B49</f>
        <v>3861.8312500000002</v>
      </c>
      <c r="L49" s="181">
        <f>('1.Jahr-TOTAL'!M11*1.076)*$B49</f>
        <v>3199.7550000000001</v>
      </c>
      <c r="M49" s="181">
        <f>('1.Jahr-TOTAL'!N11*1.076)*$B49</f>
        <v>3788.3270000000002</v>
      </c>
      <c r="N49" s="181">
        <f>('1.Jahr-TOTAL'!O11*1.076)*$B49</f>
        <v>4454.3441000000003</v>
      </c>
      <c r="O49" s="31">
        <f>SUM(C49:N49)</f>
        <v>30749.941450000006</v>
      </c>
      <c r="AA49" s="233" t="s">
        <v>30</v>
      </c>
      <c r="AB49" s="233"/>
      <c r="AC49" s="233"/>
      <c r="AD49" s="233"/>
      <c r="AE49" s="233"/>
      <c r="AF49" s="233"/>
      <c r="AG49" s="233"/>
      <c r="AH49" s="233"/>
      <c r="AI49" s="233"/>
      <c r="AJ49" s="233"/>
      <c r="AK49" s="233"/>
      <c r="AL49" s="233"/>
      <c r="AM49" s="233"/>
      <c r="AN49" s="233"/>
      <c r="AO49" s="233"/>
      <c r="AP49" s="233"/>
      <c r="AQ49" s="233"/>
      <c r="AR49" s="233" t="s">
        <v>218</v>
      </c>
      <c r="AS49" s="233"/>
      <c r="AT49" s="233"/>
      <c r="AU49" s="233"/>
      <c r="AV49" s="233"/>
      <c r="AW49" s="233"/>
      <c r="AX49" s="233"/>
      <c r="AY49" s="233"/>
      <c r="AZ49" s="233"/>
      <c r="BA49" s="233"/>
      <c r="BB49" s="233"/>
      <c r="BC49" s="233"/>
      <c r="BD49" s="233"/>
      <c r="BE49" s="233"/>
      <c r="BF49" s="233"/>
      <c r="BG49" s="233"/>
      <c r="BH49" s="111"/>
      <c r="BI49" s="111"/>
      <c r="BJ49" s="111"/>
    </row>
    <row r="50" spans="1:62" s="1" customFormat="1" ht="15" customHeight="1" x14ac:dyDescent="0.4">
      <c r="A50" s="102"/>
      <c r="B50" s="182"/>
      <c r="C50" s="181"/>
      <c r="D50" s="181"/>
      <c r="E50" s="181"/>
      <c r="F50" s="181"/>
      <c r="G50" s="181"/>
      <c r="H50" s="181"/>
      <c r="I50" s="181"/>
      <c r="J50" s="181"/>
      <c r="K50" s="181"/>
      <c r="L50" s="181"/>
      <c r="M50" s="181"/>
      <c r="N50" s="181"/>
      <c r="O50" s="111"/>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111"/>
      <c r="BI50" s="111"/>
      <c r="BJ50" s="111"/>
    </row>
    <row r="51" spans="1:62" s="1" customFormat="1" ht="15" customHeight="1" x14ac:dyDescent="0.4">
      <c r="A51" s="102"/>
      <c r="B51" s="182"/>
      <c r="C51" s="183"/>
      <c r="D51" s="65"/>
      <c r="E51" s="65"/>
      <c r="F51" s="65"/>
      <c r="G51" s="65"/>
      <c r="H51" s="65"/>
      <c r="I51" s="65"/>
      <c r="J51" s="65"/>
      <c r="K51" s="65"/>
      <c r="L51" s="65"/>
      <c r="M51" s="65"/>
      <c r="N51" s="65"/>
      <c r="O51" s="65"/>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111"/>
      <c r="BI51" s="111"/>
      <c r="BJ51" s="111"/>
    </row>
    <row r="52" spans="1:62" s="1" customFormat="1" ht="15" customHeight="1" thickBot="1" x14ac:dyDescent="0.45">
      <c r="A52" s="184" t="str">
        <f>IF(BusinessPlan!$B$6=1,AA52,AR52)</f>
        <v>3. Übersicht ohne Factoring</v>
      </c>
      <c r="B52" s="102"/>
      <c r="C52" s="126" t="str">
        <f>IF(BusinessPlan!$B$6=1,AC52,AT52)</f>
        <v>Jan</v>
      </c>
      <c r="D52" s="126" t="str">
        <f>IF(BusinessPlan!$B$6=1,AD52,AU52)</f>
        <v>Feb</v>
      </c>
      <c r="E52" s="126" t="str">
        <f>IF(BusinessPlan!$B$6=1,AE52,AV52)</f>
        <v>März</v>
      </c>
      <c r="F52" s="126" t="str">
        <f>IF(BusinessPlan!$B$6=1,AF52,AW52)</f>
        <v>April</v>
      </c>
      <c r="G52" s="126" t="str">
        <f>IF(BusinessPlan!$B$6=1,AG52,AX52)</f>
        <v>Mai</v>
      </c>
      <c r="H52" s="126" t="str">
        <f>IF(BusinessPlan!$B$6=1,AH52,AY52)</f>
        <v>Juni</v>
      </c>
      <c r="I52" s="126" t="str">
        <f>IF(BusinessPlan!$B$6=1,AI52,AZ52)</f>
        <v>Juli</v>
      </c>
      <c r="J52" s="126" t="str">
        <f>IF(BusinessPlan!$B$6=1,AJ52,BA52)</f>
        <v>Aug</v>
      </c>
      <c r="K52" s="126" t="str">
        <f>IF(BusinessPlan!$B$6=1,AK52,BB52)</f>
        <v>Sept</v>
      </c>
      <c r="L52" s="126" t="str">
        <f>IF(BusinessPlan!$B$6=1,AL52,BC52)</f>
        <v>Okt</v>
      </c>
      <c r="M52" s="126" t="str">
        <f>IF(BusinessPlan!$B$6=1,AM52,BD52)</f>
        <v>Nov</v>
      </c>
      <c r="N52" s="126" t="str">
        <f>IF(BusinessPlan!$B$6=1,AN52,BE52)</f>
        <v>Dez</v>
      </c>
      <c r="O52" s="127" t="str">
        <f>IF(BusinessPlan!$B$6=1,AO52,BF52)</f>
        <v>TOTAL</v>
      </c>
      <c r="AA52" s="233" t="s">
        <v>89</v>
      </c>
      <c r="AB52" s="233"/>
      <c r="AC52" s="233" t="s">
        <v>59</v>
      </c>
      <c r="AD52" s="233" t="s">
        <v>58</v>
      </c>
      <c r="AE52" s="233" t="s">
        <v>31</v>
      </c>
      <c r="AF52" s="233" t="s">
        <v>32</v>
      </c>
      <c r="AG52" s="233" t="s">
        <v>33</v>
      </c>
      <c r="AH52" s="233" t="s">
        <v>34</v>
      </c>
      <c r="AI52" s="233" t="s">
        <v>35</v>
      </c>
      <c r="AJ52" s="233" t="s">
        <v>60</v>
      </c>
      <c r="AK52" s="233" t="s">
        <v>54</v>
      </c>
      <c r="AL52" s="233" t="s">
        <v>55</v>
      </c>
      <c r="AM52" s="233" t="s">
        <v>56</v>
      </c>
      <c r="AN52" s="233" t="s">
        <v>57</v>
      </c>
      <c r="AO52" s="233" t="s">
        <v>0</v>
      </c>
      <c r="AP52" s="233"/>
      <c r="AQ52" s="233"/>
      <c r="AR52" s="233" t="s">
        <v>219</v>
      </c>
      <c r="AS52" s="233"/>
      <c r="AT52" s="232" t="s">
        <v>128</v>
      </c>
      <c r="AU52" s="232" t="s">
        <v>129</v>
      </c>
      <c r="AV52" s="232" t="s">
        <v>127</v>
      </c>
      <c r="AW52" s="232" t="s">
        <v>130</v>
      </c>
      <c r="AX52" s="232" t="s">
        <v>33</v>
      </c>
      <c r="AY52" s="232" t="s">
        <v>131</v>
      </c>
      <c r="AZ52" s="232" t="s">
        <v>132</v>
      </c>
      <c r="BA52" s="232" t="s">
        <v>133</v>
      </c>
      <c r="BB52" s="232" t="s">
        <v>134</v>
      </c>
      <c r="BC52" s="232" t="s">
        <v>135</v>
      </c>
      <c r="BD52" s="232" t="s">
        <v>136</v>
      </c>
      <c r="BE52" s="232" t="s">
        <v>137</v>
      </c>
      <c r="BF52" s="231" t="s">
        <v>0</v>
      </c>
      <c r="BG52" s="233"/>
      <c r="BH52" s="111"/>
      <c r="BI52" s="111"/>
      <c r="BJ52" s="111"/>
    </row>
    <row r="53" spans="1:62" s="1" customFormat="1" ht="15" customHeight="1" x14ac:dyDescent="0.4">
      <c r="A53" s="102" t="str">
        <f>IF(BusinessPlan!$B$6=1,AA53,AR53)</f>
        <v>Total Umsatz (ohne MWSt)</v>
      </c>
      <c r="B53" s="102"/>
      <c r="C53" s="185">
        <f>'1.Jahr-TOTAL'!D11</f>
        <v>81150</v>
      </c>
      <c r="D53" s="185">
        <f>'1.Jahr-TOTAL'!E11</f>
        <v>82150</v>
      </c>
      <c r="E53" s="185">
        <f>'1.Jahr-TOTAL'!F11</f>
        <v>101840</v>
      </c>
      <c r="F53" s="185">
        <f>'1.Jahr-TOTAL'!G11</f>
        <v>144270</v>
      </c>
      <c r="G53" s="185">
        <f>'1.Jahr-TOTAL'!H11</f>
        <v>206875</v>
      </c>
      <c r="H53" s="185">
        <f>'1.Jahr-TOTAL'!I11</f>
        <v>292812.5</v>
      </c>
      <c r="I53" s="185">
        <f>'1.Jahr-TOTAL'!J11</f>
        <v>243900</v>
      </c>
      <c r="J53" s="185">
        <f>'1.Jahr-TOTAL'!K11</f>
        <v>282475</v>
      </c>
      <c r="K53" s="185">
        <f>'1.Jahr-TOTAL'!L11</f>
        <v>358906.25</v>
      </c>
      <c r="L53" s="185">
        <f>'1.Jahr-TOTAL'!M11</f>
        <v>297375</v>
      </c>
      <c r="M53" s="185">
        <f>'1.Jahr-TOTAL'!N11</f>
        <v>352075</v>
      </c>
      <c r="N53" s="185">
        <f>'1.Jahr-TOTAL'!O11</f>
        <v>413972.5</v>
      </c>
      <c r="O53" s="31">
        <f>SUM(C53:N53)</f>
        <v>2857801.25</v>
      </c>
      <c r="AA53" s="233" t="s">
        <v>39</v>
      </c>
      <c r="AB53" s="233"/>
      <c r="AC53" s="233"/>
      <c r="AD53" s="233"/>
      <c r="AE53" s="233"/>
      <c r="AF53" s="233"/>
      <c r="AG53" s="233"/>
      <c r="AH53" s="233"/>
      <c r="AI53" s="233"/>
      <c r="AJ53" s="233"/>
      <c r="AK53" s="233"/>
      <c r="AL53" s="233"/>
      <c r="AM53" s="233"/>
      <c r="AN53" s="233"/>
      <c r="AO53" s="233"/>
      <c r="AP53" s="233"/>
      <c r="AQ53" s="233"/>
      <c r="AR53" s="233" t="s">
        <v>220</v>
      </c>
      <c r="AS53" s="233"/>
      <c r="AT53" s="233"/>
      <c r="AU53" s="233"/>
      <c r="AV53" s="233"/>
      <c r="AW53" s="233"/>
      <c r="AX53" s="233"/>
      <c r="AY53" s="233"/>
      <c r="AZ53" s="233"/>
      <c r="BA53" s="233"/>
      <c r="BB53" s="233"/>
      <c r="BC53" s="233"/>
      <c r="BD53" s="233"/>
      <c r="BE53" s="233"/>
      <c r="BF53" s="233"/>
      <c r="BG53" s="233"/>
      <c r="BH53" s="111"/>
      <c r="BI53" s="111"/>
      <c r="BJ53" s="111"/>
    </row>
    <row r="54" spans="1:62" s="1" customFormat="1" ht="15" customHeight="1" x14ac:dyDescent="0.4">
      <c r="A54" s="186" t="str">
        <f>IF(BusinessPlan!$B$6=1,AA54,AR54)</f>
        <v>Nettogewinn</v>
      </c>
      <c r="B54" s="186"/>
      <c r="C54" s="187">
        <f>'1.Jahr-TOTAL'!D49</f>
        <v>-5352.25</v>
      </c>
      <c r="D54" s="187">
        <f>'1.Jahr-TOTAL'!E49</f>
        <v>-4375.25</v>
      </c>
      <c r="E54" s="187">
        <f>'1.Jahr-TOTAL'!F49</f>
        <v>1486.7750000000087</v>
      </c>
      <c r="F54" s="187">
        <f>'1.Jahr-TOTAL'!G49</f>
        <v>6405.9499999999971</v>
      </c>
      <c r="G54" s="187">
        <f>'1.Jahr-TOTAL'!H49</f>
        <v>25808.125</v>
      </c>
      <c r="H54" s="187">
        <f>'1.Jahr-TOTAL'!I49</f>
        <v>36359.4375</v>
      </c>
      <c r="I54" s="187">
        <f>'1.Jahr-TOTAL'!J49</f>
        <v>24943.5</v>
      </c>
      <c r="J54" s="187">
        <f>'1.Jahr-TOTAL'!K49</f>
        <v>32983.625</v>
      </c>
      <c r="K54" s="187">
        <f>'1.Jahr-TOTAL'!L49</f>
        <v>49401.96875</v>
      </c>
      <c r="L54" s="187">
        <f>'1.Jahr-TOTAL'!M49</f>
        <v>35504.125</v>
      </c>
      <c r="M54" s="187">
        <f>'1.Jahr-TOTAL'!N49</f>
        <v>34294.125</v>
      </c>
      <c r="N54" s="187">
        <f>'1.Jahr-TOTAL'!O49</f>
        <v>51895.6875</v>
      </c>
      <c r="O54" s="31">
        <f>SUM(C54:N54)</f>
        <v>289355.81874999998</v>
      </c>
      <c r="AA54" s="233" t="s">
        <v>22</v>
      </c>
      <c r="AB54" s="233"/>
      <c r="AC54" s="233"/>
      <c r="AD54" s="233"/>
      <c r="AE54" s="233"/>
      <c r="AF54" s="233"/>
      <c r="AG54" s="233"/>
      <c r="AH54" s="233"/>
      <c r="AI54" s="233"/>
      <c r="AJ54" s="233"/>
      <c r="AK54" s="233"/>
      <c r="AL54" s="233"/>
      <c r="AM54" s="233"/>
      <c r="AN54" s="233"/>
      <c r="AO54" s="233"/>
      <c r="AP54" s="233"/>
      <c r="AQ54" s="233"/>
      <c r="AR54" s="233" t="s">
        <v>221</v>
      </c>
      <c r="AS54" s="233"/>
      <c r="AT54" s="233"/>
      <c r="AU54" s="233"/>
      <c r="AV54" s="233"/>
      <c r="AW54" s="233"/>
      <c r="AX54" s="233"/>
      <c r="AY54" s="233"/>
      <c r="AZ54" s="233"/>
      <c r="BA54" s="233"/>
      <c r="BB54" s="233"/>
      <c r="BC54" s="233"/>
      <c r="BD54" s="233"/>
      <c r="BE54" s="233"/>
      <c r="BF54" s="233"/>
      <c r="BG54" s="233"/>
      <c r="BH54" s="111"/>
      <c r="BI54" s="111"/>
      <c r="BJ54" s="111"/>
    </row>
    <row r="55" spans="1:62" s="1" customFormat="1" ht="15" customHeight="1" x14ac:dyDescent="0.4">
      <c r="A55" s="102" t="str">
        <f>IF(BusinessPlan!$B$6=1,AA55,AR55)</f>
        <v>Saldo Bank</v>
      </c>
      <c r="B55" s="188">
        <f>B36</f>
        <v>100000</v>
      </c>
      <c r="C55" s="189">
        <f t="shared" ref="C55:N55" si="10">+B55+C39-C30</f>
        <v>-55049.166666666657</v>
      </c>
      <c r="D55" s="189">
        <f t="shared" si="10"/>
        <v>-110311.42683333333</v>
      </c>
      <c r="E55" s="189">
        <f t="shared" si="10"/>
        <v>-129612.9705</v>
      </c>
      <c r="F55" s="189">
        <f t="shared" si="10"/>
        <v>-206594.45026666665</v>
      </c>
      <c r="G55" s="189">
        <f t="shared" si="10"/>
        <v>-270276.9728333333</v>
      </c>
      <c r="H55" s="189">
        <f t="shared" si="10"/>
        <v>-318370.20954999991</v>
      </c>
      <c r="I55" s="189">
        <f t="shared" si="10"/>
        <v>-293796.66059166659</v>
      </c>
      <c r="J55" s="189">
        <f t="shared" si="10"/>
        <v>-290190.75888333318</v>
      </c>
      <c r="K55" s="189">
        <f t="shared" si="10"/>
        <v>-289105.62429999979</v>
      </c>
      <c r="L55" s="189">
        <f t="shared" si="10"/>
        <v>-224849.99402916647</v>
      </c>
      <c r="M55" s="189">
        <f t="shared" si="10"/>
        <v>-228789.74475833308</v>
      </c>
      <c r="N55" s="189">
        <f t="shared" si="10"/>
        <v>-205838.33192499971</v>
      </c>
      <c r="O55" s="190"/>
      <c r="AA55" s="233" t="s">
        <v>29</v>
      </c>
      <c r="AB55" s="233"/>
      <c r="AC55" s="233"/>
      <c r="AD55" s="233"/>
      <c r="AE55" s="233"/>
      <c r="AF55" s="233"/>
      <c r="AG55" s="233"/>
      <c r="AH55" s="233"/>
      <c r="AI55" s="233"/>
      <c r="AJ55" s="233"/>
      <c r="AK55" s="233"/>
      <c r="AL55" s="233"/>
      <c r="AM55" s="233"/>
      <c r="AN55" s="233"/>
      <c r="AO55" s="233"/>
      <c r="AP55" s="233"/>
      <c r="AQ55" s="233"/>
      <c r="AR55" s="233" t="s">
        <v>222</v>
      </c>
      <c r="AS55" s="233"/>
      <c r="AT55" s="233"/>
      <c r="AU55" s="233"/>
      <c r="AV55" s="233"/>
      <c r="AW55" s="233"/>
      <c r="AX55" s="233"/>
      <c r="AY55" s="233"/>
      <c r="AZ55" s="233"/>
      <c r="BA55" s="233"/>
      <c r="BB55" s="233"/>
      <c r="BC55" s="233"/>
      <c r="BD55" s="233"/>
      <c r="BE55" s="233"/>
      <c r="BF55" s="233"/>
      <c r="BG55" s="233"/>
      <c r="BH55" s="111"/>
      <c r="BI55" s="111"/>
      <c r="BJ55" s="111"/>
    </row>
    <row r="56" spans="1:62" s="1" customFormat="1" ht="15" customHeight="1" x14ac:dyDescent="0.4">
      <c r="A56" s="102"/>
      <c r="B56" s="188"/>
      <c r="C56" s="189"/>
      <c r="D56" s="189"/>
      <c r="E56" s="189"/>
      <c r="F56" s="189"/>
      <c r="G56" s="189"/>
      <c r="H56" s="189"/>
      <c r="I56" s="189"/>
      <c r="J56" s="189"/>
      <c r="K56" s="189"/>
      <c r="L56" s="189"/>
      <c r="M56" s="189"/>
      <c r="N56" s="189"/>
      <c r="O56" s="190"/>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111"/>
      <c r="BI56" s="111"/>
      <c r="BJ56" s="111"/>
    </row>
    <row r="57" spans="1:62" s="1" customFormat="1" ht="15" customHeight="1" thickBot="1" x14ac:dyDescent="0.45">
      <c r="A57" s="184" t="str">
        <f>IF(BusinessPlan!$B$6=1,AA57,AR57)</f>
        <v>4. Übersicht mit Factoring</v>
      </c>
      <c r="B57" s="102"/>
      <c r="C57" s="126" t="str">
        <f>IF(BusinessPlan!$B$6=1,AC57,AT57)</f>
        <v>Jan</v>
      </c>
      <c r="D57" s="126" t="str">
        <f>IF(BusinessPlan!$B$6=1,AD57,AU57)</f>
        <v>Feb</v>
      </c>
      <c r="E57" s="126" t="str">
        <f>IF(BusinessPlan!$B$6=1,AE57,AV57)</f>
        <v>März</v>
      </c>
      <c r="F57" s="126" t="str">
        <f>IF(BusinessPlan!$B$6=1,AF57,AW57)</f>
        <v>April</v>
      </c>
      <c r="G57" s="126" t="str">
        <f>IF(BusinessPlan!$B$6=1,AG57,AX57)</f>
        <v>Mai</v>
      </c>
      <c r="H57" s="126" t="str">
        <f>IF(BusinessPlan!$B$6=1,AH57,AY57)</f>
        <v>Juni</v>
      </c>
      <c r="I57" s="126" t="str">
        <f>IF(BusinessPlan!$B$6=1,AI57,AZ57)</f>
        <v>Juli</v>
      </c>
      <c r="J57" s="126" t="str">
        <f>IF(BusinessPlan!$B$6=1,AJ57,BA57)</f>
        <v>Aug</v>
      </c>
      <c r="K57" s="126" t="str">
        <f>IF(BusinessPlan!$B$6=1,AK57,BB57)</f>
        <v>Sept</v>
      </c>
      <c r="L57" s="126" t="str">
        <f>IF(BusinessPlan!$B$6=1,AL57,BC57)</f>
        <v>Okt</v>
      </c>
      <c r="M57" s="126" t="str">
        <f>IF(BusinessPlan!$B$6=1,AM57,BD57)</f>
        <v>Nov</v>
      </c>
      <c r="N57" s="126" t="str">
        <f>IF(BusinessPlan!$B$6=1,AN57,BE57)</f>
        <v>Dez</v>
      </c>
      <c r="O57" s="127" t="str">
        <f>IF(BusinessPlan!$B$6=1,AO57,BF57)</f>
        <v>TOTAL</v>
      </c>
      <c r="AA57" s="233" t="s">
        <v>90</v>
      </c>
      <c r="AB57" s="233"/>
      <c r="AC57" s="233" t="s">
        <v>59</v>
      </c>
      <c r="AD57" s="233" t="s">
        <v>58</v>
      </c>
      <c r="AE57" s="233" t="s">
        <v>31</v>
      </c>
      <c r="AF57" s="233" t="s">
        <v>32</v>
      </c>
      <c r="AG57" s="233" t="s">
        <v>33</v>
      </c>
      <c r="AH57" s="233" t="s">
        <v>34</v>
      </c>
      <c r="AI57" s="233" t="s">
        <v>35</v>
      </c>
      <c r="AJ57" s="233" t="s">
        <v>60</v>
      </c>
      <c r="AK57" s="233" t="s">
        <v>54</v>
      </c>
      <c r="AL57" s="233" t="s">
        <v>55</v>
      </c>
      <c r="AM57" s="233" t="s">
        <v>56</v>
      </c>
      <c r="AN57" s="233" t="s">
        <v>57</v>
      </c>
      <c r="AO57" s="233" t="s">
        <v>0</v>
      </c>
      <c r="AP57" s="233"/>
      <c r="AQ57" s="233"/>
      <c r="AR57" s="233" t="s">
        <v>223</v>
      </c>
      <c r="AS57" s="233"/>
      <c r="AT57" s="232" t="s">
        <v>128</v>
      </c>
      <c r="AU57" s="232" t="s">
        <v>129</v>
      </c>
      <c r="AV57" s="232" t="s">
        <v>127</v>
      </c>
      <c r="AW57" s="232" t="s">
        <v>130</v>
      </c>
      <c r="AX57" s="232" t="s">
        <v>33</v>
      </c>
      <c r="AY57" s="232" t="s">
        <v>131</v>
      </c>
      <c r="AZ57" s="232" t="s">
        <v>132</v>
      </c>
      <c r="BA57" s="232" t="s">
        <v>133</v>
      </c>
      <c r="BB57" s="232" t="s">
        <v>134</v>
      </c>
      <c r="BC57" s="232" t="s">
        <v>135</v>
      </c>
      <c r="BD57" s="232" t="s">
        <v>136</v>
      </c>
      <c r="BE57" s="232" t="s">
        <v>137</v>
      </c>
      <c r="BF57" s="231" t="s">
        <v>0</v>
      </c>
      <c r="BG57" s="233"/>
      <c r="BH57" s="111"/>
      <c r="BI57" s="111"/>
      <c r="BJ57" s="111"/>
    </row>
    <row r="58" spans="1:62" s="1" customFormat="1" ht="15" customHeight="1" x14ac:dyDescent="0.4">
      <c r="A58" s="102" t="str">
        <f>IF(BusinessPlan!$B$6=1,AA58,AR58)</f>
        <v>Total Umsatz (ohne MWSt)</v>
      </c>
      <c r="B58" s="102"/>
      <c r="C58" s="185">
        <f>'1.Jahr-TOTAL'!D11</f>
        <v>81150</v>
      </c>
      <c r="D58" s="185">
        <f>'1.Jahr-TOTAL'!E11</f>
        <v>82150</v>
      </c>
      <c r="E58" s="185">
        <f>'1.Jahr-TOTAL'!F11</f>
        <v>101840</v>
      </c>
      <c r="F58" s="185">
        <f>'1.Jahr-TOTAL'!G11</f>
        <v>144270</v>
      </c>
      <c r="G58" s="185">
        <f>'1.Jahr-TOTAL'!H11</f>
        <v>206875</v>
      </c>
      <c r="H58" s="185">
        <f>'1.Jahr-TOTAL'!I11</f>
        <v>292812.5</v>
      </c>
      <c r="I58" s="185">
        <f>'1.Jahr-TOTAL'!J11</f>
        <v>243900</v>
      </c>
      <c r="J58" s="185">
        <f>'1.Jahr-TOTAL'!K11</f>
        <v>282475</v>
      </c>
      <c r="K58" s="185">
        <f>'1.Jahr-TOTAL'!L11</f>
        <v>358906.25</v>
      </c>
      <c r="L58" s="185">
        <f>'1.Jahr-TOTAL'!M11</f>
        <v>297375</v>
      </c>
      <c r="M58" s="185">
        <f>'1.Jahr-TOTAL'!N11</f>
        <v>352075</v>
      </c>
      <c r="N58" s="185">
        <f>'1.Jahr-TOTAL'!O11</f>
        <v>413972.5</v>
      </c>
      <c r="O58" s="31">
        <f>SUM(C58:N58)</f>
        <v>2857801.25</v>
      </c>
      <c r="AA58" s="233" t="s">
        <v>39</v>
      </c>
      <c r="AB58" s="233"/>
      <c r="AC58" s="233"/>
      <c r="AD58" s="233"/>
      <c r="AE58" s="233"/>
      <c r="AF58" s="233"/>
      <c r="AG58" s="233"/>
      <c r="AH58" s="233"/>
      <c r="AI58" s="233"/>
      <c r="AJ58" s="233"/>
      <c r="AK58" s="233"/>
      <c r="AL58" s="233"/>
      <c r="AM58" s="233"/>
      <c r="AN58" s="233"/>
      <c r="AO58" s="233"/>
      <c r="AP58" s="233"/>
      <c r="AQ58" s="233"/>
      <c r="AR58" s="233" t="s">
        <v>220</v>
      </c>
      <c r="AS58" s="233"/>
      <c r="AT58" s="233"/>
      <c r="AU58" s="233"/>
      <c r="AV58" s="233"/>
      <c r="AW58" s="233"/>
      <c r="AX58" s="233"/>
      <c r="AY58" s="233"/>
      <c r="AZ58" s="233"/>
      <c r="BA58" s="233"/>
      <c r="BB58" s="233"/>
      <c r="BC58" s="233"/>
      <c r="BD58" s="233"/>
      <c r="BE58" s="233"/>
      <c r="BF58" s="233"/>
      <c r="BG58" s="233"/>
      <c r="BH58" s="111"/>
      <c r="BI58" s="111"/>
      <c r="BJ58" s="111"/>
    </row>
    <row r="59" spans="1:62" s="1" customFormat="1" ht="15" customHeight="1" x14ac:dyDescent="0.4">
      <c r="A59" s="186" t="str">
        <f>IF(BusinessPlan!$B$6=1,AA59,AR59)</f>
        <v>Nettogewinn</v>
      </c>
      <c r="B59" s="186"/>
      <c r="C59" s="187">
        <f>'1.Jahr-TOTAL'!D49-C48-C49</f>
        <v>-6967.6219000000001</v>
      </c>
      <c r="D59" s="187">
        <f>'1.Jahr-TOTAL'!E49-D48-D49</f>
        <v>-6010.5279</v>
      </c>
      <c r="E59" s="187">
        <f>'1.Jahr-TOTAL'!F49-E48-E49</f>
        <v>-540.45203999999148</v>
      </c>
      <c r="F59" s="187">
        <f>'1.Jahr-TOTAL'!G49-F48-F49</f>
        <v>3534.1113799999971</v>
      </c>
      <c r="G59" s="187">
        <f>'1.Jahr-TOTAL'!H49-G48-G49</f>
        <v>21690.071250000001</v>
      </c>
      <c r="H59" s="187">
        <f>'1.Jahr-TOTAL'!I49-H48-H49</f>
        <v>30530.711875000001</v>
      </c>
      <c r="I59" s="187">
        <f>'1.Jahr-TOTAL'!J49-I48-I49</f>
        <v>20088.426599999999</v>
      </c>
      <c r="J59" s="187">
        <f>'1.Jahr-TOTAL'!K49-J48-J49</f>
        <v>27360.677649999998</v>
      </c>
      <c r="K59" s="187">
        <f>'1.Jahr-TOTAL'!L49-K48-K49</f>
        <v>42257.580937499995</v>
      </c>
      <c r="L59" s="187">
        <f>'1.Jahr-TOTAL'!M49-L48-L49</f>
        <v>29584.578250000002</v>
      </c>
      <c r="M59" s="187">
        <f>'1.Jahr-TOTAL'!N49-M48-M49</f>
        <v>27285.72005</v>
      </c>
      <c r="N59" s="187">
        <f>'1.Jahr-TOTAL'!O49-N48-N49</f>
        <v>43655.150914999998</v>
      </c>
      <c r="O59" s="31">
        <f>SUM(C59:N59)</f>
        <v>232468.42706749999</v>
      </c>
      <c r="AA59" s="233" t="s">
        <v>22</v>
      </c>
      <c r="AB59" s="233"/>
      <c r="AC59" s="233"/>
      <c r="AD59" s="233"/>
      <c r="AE59" s="233"/>
      <c r="AF59" s="233"/>
      <c r="AG59" s="233"/>
      <c r="AH59" s="233"/>
      <c r="AI59" s="233"/>
      <c r="AJ59" s="233"/>
      <c r="AK59" s="233"/>
      <c r="AL59" s="233"/>
      <c r="AM59" s="233"/>
      <c r="AN59" s="233"/>
      <c r="AO59" s="233"/>
      <c r="AP59" s="233"/>
      <c r="AQ59" s="233"/>
      <c r="AR59" s="233" t="s">
        <v>221</v>
      </c>
      <c r="AS59" s="233"/>
      <c r="AT59" s="233"/>
      <c r="AU59" s="233"/>
      <c r="AV59" s="233"/>
      <c r="AW59" s="233"/>
      <c r="AX59" s="233"/>
      <c r="AY59" s="233"/>
      <c r="AZ59" s="233"/>
      <c r="BA59" s="233"/>
      <c r="BB59" s="233"/>
      <c r="BC59" s="233"/>
      <c r="BD59" s="233"/>
      <c r="BE59" s="233"/>
      <c r="BF59" s="233"/>
      <c r="BG59" s="233"/>
      <c r="BH59" s="111"/>
      <c r="BI59" s="111"/>
      <c r="BJ59" s="111"/>
    </row>
    <row r="60" spans="1:62" s="1" customFormat="1" ht="15" customHeight="1" x14ac:dyDescent="0.4">
      <c r="A60" s="102" t="str">
        <f>IF(BusinessPlan!$B$6=1,AA60,AR60)</f>
        <v>Saldo Bank</v>
      </c>
      <c r="B60" s="188">
        <f>+B36</f>
        <v>100000</v>
      </c>
      <c r="C60" s="189">
        <f t="shared" ref="C60:N60" si="11">+B60+C47-C30-C48-C49</f>
        <v>17555.251433333353</v>
      </c>
      <c r="D60" s="189">
        <f t="shared" si="11"/>
        <v>-7648.3031333333192</v>
      </c>
      <c r="E60" s="189">
        <f t="shared" si="11"/>
        <v>-10558.472839999989</v>
      </c>
      <c r="F60" s="189">
        <f t="shared" si="11"/>
        <v>-44105.876126666648</v>
      </c>
      <c r="G60" s="189">
        <f t="shared" si="11"/>
        <v>-38515.945543333284</v>
      </c>
      <c r="H60" s="189">
        <f t="shared" si="11"/>
        <v>9960.8026650000447</v>
      </c>
      <c r="I60" s="189">
        <f t="shared" si="11"/>
        <v>17617.752598333369</v>
      </c>
      <c r="J60" s="189">
        <f t="shared" si="11"/>
        <v>32440.64858166673</v>
      </c>
      <c r="K60" s="189">
        <f t="shared" si="11"/>
        <v>111009.21035250014</v>
      </c>
      <c r="L60" s="189">
        <f t="shared" si="11"/>
        <v>142165.76193583346</v>
      </c>
      <c r="M60" s="189">
        <f t="shared" si="11"/>
        <v>158044.42281916679</v>
      </c>
      <c r="N60" s="189">
        <f t="shared" si="11"/>
        <v>250226.91806750017</v>
      </c>
      <c r="O60" s="190"/>
      <c r="AA60" s="233" t="s">
        <v>29</v>
      </c>
      <c r="AB60" s="233"/>
      <c r="AC60" s="233"/>
      <c r="AD60" s="233"/>
      <c r="AE60" s="233"/>
      <c r="AF60" s="233"/>
      <c r="AG60" s="233"/>
      <c r="AH60" s="233"/>
      <c r="AI60" s="233"/>
      <c r="AJ60" s="233"/>
      <c r="AK60" s="233"/>
      <c r="AL60" s="233"/>
      <c r="AM60" s="233"/>
      <c r="AN60" s="233"/>
      <c r="AO60" s="233"/>
      <c r="AP60" s="233"/>
      <c r="AQ60" s="233"/>
      <c r="AR60" s="233" t="s">
        <v>224</v>
      </c>
      <c r="AS60" s="233"/>
      <c r="AT60" s="233"/>
      <c r="AU60" s="233"/>
      <c r="AV60" s="233"/>
      <c r="AW60" s="233"/>
      <c r="AX60" s="233"/>
      <c r="AY60" s="233"/>
      <c r="AZ60" s="233"/>
      <c r="BA60" s="233"/>
      <c r="BB60" s="233"/>
      <c r="BC60" s="233"/>
      <c r="BD60" s="233"/>
      <c r="BE60" s="233"/>
      <c r="BF60" s="233"/>
      <c r="BG60" s="233"/>
      <c r="BH60" s="111"/>
      <c r="BI60" s="111"/>
      <c r="BJ60" s="111"/>
    </row>
    <row r="61" spans="1:62" s="1" customFormat="1" ht="15" customHeight="1" x14ac:dyDescent="0.4">
      <c r="A61" s="102"/>
      <c r="B61" s="102"/>
      <c r="C61" s="111"/>
      <c r="D61" s="111"/>
      <c r="E61" s="111"/>
      <c r="F61" s="111"/>
      <c r="G61" s="111"/>
      <c r="H61" s="111"/>
      <c r="I61" s="111"/>
      <c r="J61" s="111"/>
      <c r="K61" s="111"/>
      <c r="L61" s="111"/>
      <c r="M61" s="111"/>
      <c r="N61" s="111"/>
      <c r="O61" s="190">
        <f>SUM(C61:N61)</f>
        <v>0</v>
      </c>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111"/>
      <c r="BI61" s="111"/>
      <c r="BJ61" s="111"/>
    </row>
    <row r="62" spans="1:62" s="1" customFormat="1" ht="15" customHeight="1" x14ac:dyDescent="0.4">
      <c r="A62" s="113" t="str">
        <f>IF(BusinessPlan!$B$6=1,AA62,AR62)</f>
        <v>*) Annahme: durchschnittliche Zahlungsfrist von 45 Tagen</v>
      </c>
      <c r="B62" s="111"/>
      <c r="C62" s="111"/>
      <c r="D62" s="111"/>
      <c r="E62" s="111"/>
      <c r="F62" s="111"/>
      <c r="G62" s="102" t="str">
        <f>IF(BusinessPlan!$B$6=1,AG62,AX62)</f>
        <v>Finanzplan Seite 2</v>
      </c>
      <c r="H62" s="111"/>
      <c r="I62" s="111"/>
      <c r="J62" s="111"/>
      <c r="K62" s="111"/>
      <c r="L62" s="111"/>
      <c r="M62" s="114" t="str">
        <f>IF(BusinessPlan!$B$6=1,AM62,BD62)</f>
        <v>Eingabefelder in gelb</v>
      </c>
      <c r="N62" s="173"/>
      <c r="O62" s="173"/>
      <c r="AA62" s="233" t="s">
        <v>95</v>
      </c>
      <c r="AB62" s="233"/>
      <c r="AC62" s="233"/>
      <c r="AD62" s="233"/>
      <c r="AE62" s="233"/>
      <c r="AF62" s="233"/>
      <c r="AG62" s="233" t="s">
        <v>107</v>
      </c>
      <c r="AH62" s="233"/>
      <c r="AI62" s="233"/>
      <c r="AJ62" s="233"/>
      <c r="AK62" s="233"/>
      <c r="AL62" s="233"/>
      <c r="AM62" s="233" t="s">
        <v>104</v>
      </c>
      <c r="AN62" s="233"/>
      <c r="AO62" s="233"/>
      <c r="AP62" s="233"/>
      <c r="AQ62" s="233"/>
      <c r="AR62" s="233" t="s">
        <v>225</v>
      </c>
      <c r="AS62" s="233"/>
      <c r="AT62" s="233"/>
      <c r="AU62" s="233"/>
      <c r="AV62" s="233"/>
      <c r="AW62" s="233"/>
      <c r="AX62" s="233" t="s">
        <v>226</v>
      </c>
      <c r="AY62" s="233"/>
      <c r="AZ62" s="233"/>
      <c r="BA62" s="233"/>
      <c r="BB62" s="233"/>
      <c r="BC62" s="233"/>
      <c r="BD62" s="233" t="s">
        <v>157</v>
      </c>
      <c r="BE62" s="233"/>
      <c r="BF62" s="233"/>
      <c r="BG62" s="233"/>
      <c r="BH62" s="111"/>
      <c r="BI62" s="111"/>
      <c r="BJ62" s="111"/>
    </row>
    <row r="63" spans="1:62" s="1" customFormat="1" ht="15" customHeight="1" x14ac:dyDescent="0.4">
      <c r="A63" s="7"/>
      <c r="B63" s="7"/>
      <c r="O63" s="2"/>
      <c r="AA63" s="111"/>
      <c r="AB63" s="111"/>
      <c r="AC63" s="111"/>
      <c r="AD63" s="111"/>
      <c r="AE63" s="111"/>
      <c r="AF63" s="111"/>
      <c r="AG63" s="111"/>
      <c r="AH63" s="111"/>
      <c r="AI63" s="111"/>
      <c r="AJ63" s="111"/>
      <c r="AK63" s="111"/>
      <c r="AL63" s="111"/>
      <c r="AM63" s="111"/>
      <c r="AN63" s="111"/>
      <c r="AO63" s="111"/>
      <c r="AP63" s="111"/>
      <c r="AQ63" s="111"/>
      <c r="AR63" s="244"/>
      <c r="AS63" s="244"/>
      <c r="AT63" s="244"/>
      <c r="AU63" s="244"/>
      <c r="AV63" s="244"/>
      <c r="AW63" s="244"/>
      <c r="AX63" s="244"/>
      <c r="AY63" s="244"/>
      <c r="AZ63" s="244"/>
      <c r="BA63" s="244"/>
      <c r="BB63" s="244"/>
      <c r="BC63" s="244"/>
      <c r="BD63" s="244"/>
      <c r="BE63" s="244"/>
      <c r="BF63" s="244"/>
      <c r="BG63" s="244"/>
      <c r="BH63" s="111"/>
      <c r="BI63" s="111"/>
      <c r="BJ63" s="111"/>
    </row>
    <row r="64" spans="1:62" s="1" customFormat="1" ht="15" customHeight="1" x14ac:dyDescent="0.4">
      <c r="A64" s="7"/>
      <c r="B64" s="7"/>
      <c r="O64" s="2"/>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row>
    <row r="65" spans="1:62" s="1" customFormat="1" ht="15" customHeight="1" x14ac:dyDescent="0.4">
      <c r="A65" s="7"/>
      <c r="B65" s="7"/>
      <c r="O65" s="2"/>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row>
    <row r="66" spans="1:62" s="1" customFormat="1" ht="15" customHeight="1" x14ac:dyDescent="0.4">
      <c r="A66" s="7"/>
      <c r="B66" s="7"/>
      <c r="O66" s="2"/>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row>
    <row r="67" spans="1:62" s="1" customFormat="1" ht="15" customHeight="1" x14ac:dyDescent="0.4">
      <c r="A67" s="7"/>
      <c r="B67" s="7"/>
      <c r="O67" s="2"/>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row>
    <row r="68" spans="1:62" s="1" customFormat="1" ht="15" customHeight="1" x14ac:dyDescent="0.4">
      <c r="A68" s="7"/>
      <c r="B68" s="7"/>
      <c r="O68" s="2"/>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row>
    <row r="69" spans="1:62" s="1" customFormat="1" ht="15" customHeight="1" x14ac:dyDescent="0.4">
      <c r="A69" s="7"/>
      <c r="B69" s="7"/>
      <c r="O69" s="2"/>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row>
    <row r="70" spans="1:62" s="1" customFormat="1" ht="15" customHeight="1" x14ac:dyDescent="0.4">
      <c r="A70" s="7"/>
      <c r="B70" s="7"/>
      <c r="O70" s="2"/>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row>
    <row r="71" spans="1:62" s="1" customFormat="1" ht="15" customHeight="1" x14ac:dyDescent="0.4">
      <c r="A71" s="7"/>
      <c r="B71" s="7"/>
      <c r="O71" s="2"/>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row>
    <row r="72" spans="1:62" s="1" customFormat="1" ht="15" customHeight="1" x14ac:dyDescent="0.4">
      <c r="A72" s="7"/>
      <c r="B72" s="7"/>
      <c r="O72" s="2"/>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row>
    <row r="73" spans="1:62" s="1" customFormat="1" ht="15" customHeight="1" x14ac:dyDescent="0.4">
      <c r="A73" s="7"/>
      <c r="B73" s="7"/>
      <c r="O73" s="2"/>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row>
    <row r="74" spans="1:62" s="1" customFormat="1" ht="15" customHeight="1" x14ac:dyDescent="0.4">
      <c r="A74" s="7"/>
      <c r="B74" s="7"/>
      <c r="O74" s="2"/>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row>
    <row r="75" spans="1:62" s="1" customFormat="1" ht="15" customHeight="1" x14ac:dyDescent="0.4">
      <c r="A75" s="7"/>
      <c r="B75" s="7"/>
      <c r="O75" s="2"/>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row>
    <row r="76" spans="1:62" s="1" customFormat="1" ht="15" customHeight="1" x14ac:dyDescent="0.4">
      <c r="A76" s="7"/>
      <c r="B76" s="7"/>
      <c r="O76" s="2"/>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row>
    <row r="77" spans="1:62" s="1" customFormat="1" ht="15" customHeight="1" x14ac:dyDescent="0.4">
      <c r="A77" s="7"/>
      <c r="B77" s="7"/>
      <c r="O77" s="2"/>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row>
    <row r="78" spans="1:62" s="1" customFormat="1" ht="15" customHeight="1" x14ac:dyDescent="0.4">
      <c r="A78" s="7"/>
      <c r="B78" s="7"/>
      <c r="O78" s="2"/>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row>
    <row r="79" spans="1:62" s="1" customFormat="1" ht="15" customHeight="1" x14ac:dyDescent="0.4">
      <c r="A79" s="7"/>
      <c r="B79" s="7"/>
      <c r="O79" s="2"/>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row>
    <row r="80" spans="1:62" s="1" customFormat="1" ht="15" customHeight="1" x14ac:dyDescent="0.4">
      <c r="A80" s="7"/>
      <c r="B80" s="7"/>
      <c r="O80" s="2"/>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row>
    <row r="81" spans="1:62" s="1" customFormat="1" ht="15" customHeight="1" x14ac:dyDescent="0.4">
      <c r="A81" s="7"/>
      <c r="B81" s="7"/>
      <c r="O81" s="2"/>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row>
    <row r="82" spans="1:62" s="1" customFormat="1" ht="15" customHeight="1" x14ac:dyDescent="0.4">
      <c r="A82" s="7"/>
      <c r="B82" s="7"/>
      <c r="O82" s="2"/>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row>
    <row r="83" spans="1:62" s="1" customFormat="1" ht="15" customHeight="1" x14ac:dyDescent="0.4">
      <c r="A83" s="7"/>
      <c r="B83" s="7"/>
      <c r="O83" s="2"/>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row>
    <row r="84" spans="1:62" s="1" customFormat="1" ht="15" customHeight="1" x14ac:dyDescent="0.4">
      <c r="A84" s="7"/>
      <c r="B84" s="7"/>
      <c r="O84" s="2"/>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row>
    <row r="85" spans="1:62" s="1" customFormat="1" ht="15" customHeight="1" x14ac:dyDescent="0.4">
      <c r="A85" s="7"/>
      <c r="B85" s="7"/>
      <c r="O85" s="2"/>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row>
    <row r="86" spans="1:62" s="1" customFormat="1" ht="15" customHeight="1" x14ac:dyDescent="0.4">
      <c r="A86" s="7"/>
      <c r="B86" s="7"/>
      <c r="O86" s="2"/>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row>
    <row r="87" spans="1:62" s="1" customFormat="1" ht="15" customHeight="1" x14ac:dyDescent="0.4">
      <c r="A87" s="7"/>
      <c r="B87" s="7"/>
      <c r="O87" s="2"/>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row>
    <row r="88" spans="1:62" s="1" customFormat="1" ht="15" customHeight="1" x14ac:dyDescent="0.4">
      <c r="A88" s="7"/>
      <c r="B88" s="7"/>
      <c r="O88" s="2"/>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row>
    <row r="89" spans="1:62" s="1" customFormat="1" ht="15" customHeight="1" x14ac:dyDescent="0.4">
      <c r="A89" s="7"/>
      <c r="B89" s="7"/>
      <c r="O89" s="2"/>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row>
    <row r="90" spans="1:62" s="1" customFormat="1" ht="15" customHeight="1" x14ac:dyDescent="0.4">
      <c r="A90" s="7"/>
      <c r="B90" s="7"/>
      <c r="O90" s="2"/>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row>
    <row r="91" spans="1:62" s="1" customFormat="1" ht="15" customHeight="1" x14ac:dyDescent="0.4">
      <c r="A91" s="7"/>
      <c r="B91" s="7"/>
      <c r="O91" s="2"/>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row>
    <row r="92" spans="1:62" s="1" customFormat="1" ht="15" customHeight="1" x14ac:dyDescent="0.4">
      <c r="A92" s="7"/>
      <c r="B92" s="7"/>
      <c r="O92" s="2"/>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row>
    <row r="93" spans="1:62" s="1" customFormat="1" ht="15" customHeight="1" x14ac:dyDescent="0.4">
      <c r="A93" s="7"/>
      <c r="B93" s="7"/>
      <c r="O93" s="2"/>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row>
    <row r="94" spans="1:62" s="1" customFormat="1" ht="15" customHeight="1" x14ac:dyDescent="0.4">
      <c r="A94" s="7"/>
      <c r="B94" s="7"/>
      <c r="O94" s="2"/>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row>
    <row r="95" spans="1:62" s="1" customFormat="1" ht="15" customHeight="1" x14ac:dyDescent="0.4">
      <c r="A95" s="7"/>
      <c r="B95" s="7"/>
      <c r="O95" s="2"/>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row>
    <row r="96" spans="1:62" s="1" customFormat="1" ht="15" customHeight="1" x14ac:dyDescent="0.4">
      <c r="A96" s="7"/>
      <c r="B96" s="7"/>
      <c r="O96" s="2"/>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row>
    <row r="97" spans="1:62" s="1" customFormat="1" ht="15" customHeight="1" x14ac:dyDescent="0.4">
      <c r="A97" s="7"/>
      <c r="B97" s="7"/>
      <c r="O97" s="2"/>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row>
    <row r="98" spans="1:62" s="1" customFormat="1" ht="15" customHeight="1" x14ac:dyDescent="0.4">
      <c r="A98" s="7"/>
      <c r="B98" s="7"/>
      <c r="O98" s="2"/>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row>
    <row r="99" spans="1:62" s="1" customFormat="1" ht="15" customHeight="1" x14ac:dyDescent="0.4">
      <c r="A99" s="7"/>
      <c r="B99" s="7"/>
      <c r="O99" s="2"/>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row>
    <row r="100" spans="1:62" s="1" customFormat="1" ht="15" customHeight="1" x14ac:dyDescent="0.4">
      <c r="A100" s="7"/>
      <c r="B100" s="7"/>
      <c r="O100" s="2"/>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row>
    <row r="101" spans="1:62" s="1" customFormat="1" ht="15" customHeight="1" x14ac:dyDescent="0.4">
      <c r="A101" s="7"/>
      <c r="B101" s="7"/>
      <c r="O101" s="2"/>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row>
    <row r="102" spans="1:62" s="1" customFormat="1" ht="15" customHeight="1" x14ac:dyDescent="0.4">
      <c r="A102" s="7"/>
      <c r="B102" s="7"/>
      <c r="O102" s="2"/>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row>
    <row r="103" spans="1:62" s="1" customFormat="1" ht="15" customHeight="1" x14ac:dyDescent="0.4">
      <c r="A103" s="7"/>
      <c r="B103" s="7"/>
      <c r="O103" s="2"/>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row>
    <row r="104" spans="1:62" s="1" customFormat="1" ht="15" customHeight="1" x14ac:dyDescent="0.4">
      <c r="A104" s="7"/>
      <c r="B104" s="7"/>
      <c r="O104" s="2"/>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row>
    <row r="105" spans="1:62" s="1" customFormat="1" ht="15" customHeight="1" x14ac:dyDescent="0.4">
      <c r="A105" s="7"/>
      <c r="B105" s="7"/>
      <c r="O105" s="2"/>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row>
    <row r="106" spans="1:62" s="1" customFormat="1" ht="15" customHeight="1" x14ac:dyDescent="0.4">
      <c r="A106" s="7"/>
      <c r="B106" s="7"/>
      <c r="O106" s="2"/>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row>
    <row r="107" spans="1:62" s="1" customFormat="1" ht="15" customHeight="1" x14ac:dyDescent="0.4">
      <c r="A107" s="7"/>
      <c r="B107" s="7"/>
      <c r="O107" s="2"/>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row>
    <row r="108" spans="1:62" s="1" customFormat="1" ht="15" customHeight="1" x14ac:dyDescent="0.4">
      <c r="A108" s="7"/>
      <c r="B108" s="7"/>
      <c r="O108" s="2"/>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row>
    <row r="109" spans="1:62" s="1" customFormat="1" ht="15" customHeight="1" x14ac:dyDescent="0.4">
      <c r="A109" s="7"/>
      <c r="B109" s="7"/>
      <c r="O109" s="2"/>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row>
    <row r="110" spans="1:62" s="1" customFormat="1" ht="15" customHeight="1" x14ac:dyDescent="0.4">
      <c r="A110" s="7"/>
      <c r="B110" s="7"/>
      <c r="O110" s="2"/>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row>
    <row r="111" spans="1:62" s="1" customFormat="1" ht="15" customHeight="1" x14ac:dyDescent="0.4">
      <c r="A111" s="7"/>
      <c r="B111" s="7"/>
      <c r="O111" s="2"/>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row>
    <row r="112" spans="1:62" s="1" customFormat="1" ht="15" customHeight="1" x14ac:dyDescent="0.4">
      <c r="A112" s="7"/>
      <c r="B112" s="7"/>
      <c r="O112" s="2"/>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row>
    <row r="113" spans="1:62" s="1" customFormat="1" ht="15" customHeight="1" x14ac:dyDescent="0.4">
      <c r="A113" s="7"/>
      <c r="B113" s="7"/>
      <c r="O113" s="2"/>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row>
    <row r="114" spans="1:62" s="1" customFormat="1" ht="15" customHeight="1" x14ac:dyDescent="0.4">
      <c r="A114" s="7"/>
      <c r="B114" s="7"/>
      <c r="O114" s="2"/>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row>
    <row r="115" spans="1:62" s="1" customFormat="1" ht="15" customHeight="1" x14ac:dyDescent="0.4">
      <c r="A115" s="7"/>
      <c r="B115" s="7"/>
      <c r="O115" s="2"/>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row>
    <row r="116" spans="1:62" s="1" customFormat="1" ht="15" customHeight="1" x14ac:dyDescent="0.4">
      <c r="A116" s="7"/>
      <c r="B116" s="7"/>
      <c r="O116" s="2"/>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row>
    <row r="117" spans="1:62" s="1" customFormat="1" ht="15" customHeight="1" x14ac:dyDescent="0.4">
      <c r="A117" s="7"/>
      <c r="B117" s="7"/>
      <c r="O117" s="2"/>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row>
    <row r="118" spans="1:62" s="1" customFormat="1" ht="15" customHeight="1" x14ac:dyDescent="0.4">
      <c r="A118" s="7"/>
      <c r="B118" s="7"/>
      <c r="O118" s="2"/>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row>
    <row r="119" spans="1:62" s="1" customFormat="1" ht="15" customHeight="1" x14ac:dyDescent="0.4">
      <c r="A119" s="7"/>
      <c r="B119" s="7"/>
      <c r="O119" s="2"/>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row>
    <row r="120" spans="1:62" s="1" customFormat="1" ht="15" customHeight="1" x14ac:dyDescent="0.4">
      <c r="A120" s="7"/>
      <c r="B120" s="7"/>
      <c r="O120" s="2"/>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row>
    <row r="121" spans="1:62" s="1" customFormat="1" ht="15" customHeight="1" x14ac:dyDescent="0.4">
      <c r="A121" s="7"/>
      <c r="B121" s="7"/>
      <c r="O121" s="2"/>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row>
    <row r="122" spans="1:62" s="1" customFormat="1" ht="15" customHeight="1" x14ac:dyDescent="0.4">
      <c r="A122" s="7"/>
      <c r="B122" s="7"/>
      <c r="O122" s="2"/>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row>
    <row r="123" spans="1:62" s="1" customFormat="1" ht="15" customHeight="1" x14ac:dyDescent="0.4">
      <c r="A123" s="7"/>
      <c r="B123" s="7"/>
      <c r="O123" s="2"/>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row>
    <row r="124" spans="1:62" s="1" customFormat="1" ht="15" customHeight="1" x14ac:dyDescent="0.4">
      <c r="A124" s="7"/>
      <c r="B124" s="7"/>
      <c r="O124" s="2"/>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row>
    <row r="125" spans="1:62" s="1" customFormat="1" ht="15" customHeight="1" x14ac:dyDescent="0.4">
      <c r="A125" s="7"/>
      <c r="B125" s="7"/>
      <c r="O125" s="2"/>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row>
    <row r="126" spans="1:62" s="1" customFormat="1" ht="15" customHeight="1" x14ac:dyDescent="0.4">
      <c r="A126" s="7"/>
      <c r="B126" s="7"/>
      <c r="O126" s="2"/>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row>
    <row r="127" spans="1:62" s="1" customFormat="1" ht="15" customHeight="1" x14ac:dyDescent="0.4">
      <c r="A127" s="7"/>
      <c r="B127" s="7"/>
      <c r="O127" s="2"/>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row>
    <row r="128" spans="1:62" s="1" customFormat="1" ht="15" customHeight="1" x14ac:dyDescent="0.4">
      <c r="A128" s="7"/>
      <c r="B128" s="7"/>
      <c r="O128" s="2"/>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row>
    <row r="129" spans="1:62" s="1" customFormat="1" ht="15" customHeight="1" x14ac:dyDescent="0.4">
      <c r="A129" s="7"/>
      <c r="B129" s="7"/>
      <c r="O129" s="2"/>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row>
    <row r="130" spans="1:62" s="1" customFormat="1" ht="15" customHeight="1" x14ac:dyDescent="0.4">
      <c r="A130" s="7"/>
      <c r="B130" s="7"/>
      <c r="O130" s="2"/>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row>
    <row r="131" spans="1:62" s="1" customFormat="1" ht="15" customHeight="1" x14ac:dyDescent="0.4">
      <c r="A131" s="7"/>
      <c r="B131" s="7"/>
      <c r="O131" s="2"/>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row>
    <row r="132" spans="1:62" s="1" customFormat="1" ht="15" customHeight="1" x14ac:dyDescent="0.4">
      <c r="A132" s="7"/>
      <c r="B132" s="7"/>
      <c r="O132" s="2"/>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row>
    <row r="133" spans="1:62" s="1" customFormat="1" ht="15" customHeight="1" x14ac:dyDescent="0.4">
      <c r="A133" s="7"/>
      <c r="B133" s="7"/>
      <c r="O133" s="2"/>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row>
    <row r="134" spans="1:62" s="1" customFormat="1" ht="15" customHeight="1" x14ac:dyDescent="0.4">
      <c r="A134" s="7"/>
      <c r="B134" s="7"/>
      <c r="O134" s="2"/>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row>
    <row r="135" spans="1:62" s="1" customFormat="1" ht="15" customHeight="1" x14ac:dyDescent="0.4">
      <c r="A135" s="7"/>
      <c r="B135" s="7"/>
      <c r="O135" s="2"/>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row>
    <row r="136" spans="1:62" s="1" customFormat="1" ht="15" customHeight="1" x14ac:dyDescent="0.4">
      <c r="A136" s="7"/>
      <c r="B136" s="7"/>
      <c r="O136" s="2"/>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row>
    <row r="137" spans="1:62" s="1" customFormat="1" ht="15" customHeight="1" x14ac:dyDescent="0.4">
      <c r="A137" s="7"/>
      <c r="B137" s="7"/>
      <c r="O137" s="2"/>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row>
    <row r="138" spans="1:62" s="1" customFormat="1" ht="15" customHeight="1" x14ac:dyDescent="0.4">
      <c r="A138" s="7"/>
      <c r="B138" s="7"/>
      <c r="O138" s="2"/>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row>
    <row r="139" spans="1:62" s="1" customFormat="1" ht="15" customHeight="1" x14ac:dyDescent="0.4">
      <c r="A139" s="7"/>
      <c r="B139" s="7"/>
      <c r="O139" s="2"/>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row>
    <row r="140" spans="1:62" s="1" customFormat="1" ht="15" customHeight="1" x14ac:dyDescent="0.4">
      <c r="A140" s="7"/>
      <c r="B140" s="7"/>
      <c r="O140" s="2"/>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row>
    <row r="141" spans="1:62" s="1" customFormat="1" ht="15" customHeight="1" x14ac:dyDescent="0.4">
      <c r="A141" s="7"/>
      <c r="B141" s="7"/>
      <c r="O141" s="2"/>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row>
    <row r="142" spans="1:62" s="1" customFormat="1" ht="15" customHeight="1" x14ac:dyDescent="0.4">
      <c r="A142" s="7"/>
      <c r="B142" s="7"/>
      <c r="O142" s="2"/>
    </row>
    <row r="143" spans="1:62" s="1" customFormat="1" ht="15" customHeight="1" x14ac:dyDescent="0.4">
      <c r="A143" s="7"/>
      <c r="B143" s="7"/>
      <c r="O143" s="2"/>
    </row>
    <row r="144" spans="1:62" s="1" customFormat="1" ht="15" customHeight="1" x14ac:dyDescent="0.4">
      <c r="A144" s="7"/>
      <c r="B144" s="7"/>
      <c r="O144" s="2"/>
    </row>
    <row r="145" spans="1:15" s="1" customFormat="1" ht="15" customHeight="1" x14ac:dyDescent="0.4">
      <c r="A145" s="7"/>
      <c r="B145" s="7"/>
      <c r="O145" s="2"/>
    </row>
    <row r="146" spans="1:15" s="1" customFormat="1" ht="15" customHeight="1" x14ac:dyDescent="0.4">
      <c r="A146" s="7"/>
      <c r="B146" s="7"/>
      <c r="O146" s="2"/>
    </row>
    <row r="147" spans="1:15" s="1" customFormat="1" ht="15" customHeight="1" x14ac:dyDescent="0.4">
      <c r="A147" s="7"/>
      <c r="B147" s="7"/>
      <c r="O147" s="2"/>
    </row>
    <row r="148" spans="1:15" s="1" customFormat="1" ht="15" customHeight="1" x14ac:dyDescent="0.4">
      <c r="A148" s="7"/>
      <c r="B148" s="7"/>
      <c r="O148" s="2"/>
    </row>
    <row r="149" spans="1:15" s="1" customFormat="1" ht="15" customHeight="1" x14ac:dyDescent="0.4">
      <c r="A149" s="7"/>
      <c r="B149" s="7"/>
      <c r="O149" s="2"/>
    </row>
    <row r="150" spans="1:15" s="1" customFormat="1" ht="15" customHeight="1" x14ac:dyDescent="0.4">
      <c r="A150" s="7"/>
      <c r="B150" s="7"/>
      <c r="O150" s="2"/>
    </row>
    <row r="151" spans="1:15" s="1" customFormat="1" ht="15" customHeight="1" x14ac:dyDescent="0.4">
      <c r="A151" s="7"/>
      <c r="B151" s="7"/>
      <c r="O151" s="2"/>
    </row>
    <row r="152" spans="1:15" s="1" customFormat="1" ht="15" customHeight="1" x14ac:dyDescent="0.4">
      <c r="A152" s="7"/>
      <c r="B152" s="7"/>
      <c r="O152" s="2"/>
    </row>
    <row r="153" spans="1:15" s="1" customFormat="1" ht="15" customHeight="1" x14ac:dyDescent="0.4">
      <c r="A153" s="7"/>
      <c r="B153" s="7"/>
      <c r="O153" s="2"/>
    </row>
    <row r="154" spans="1:15" s="1" customFormat="1" ht="15" customHeight="1" x14ac:dyDescent="0.4">
      <c r="A154" s="7"/>
      <c r="B154" s="7"/>
      <c r="O154" s="2"/>
    </row>
    <row r="155" spans="1:15" s="1" customFormat="1" ht="15" customHeight="1" x14ac:dyDescent="0.4">
      <c r="A155" s="7"/>
      <c r="B155" s="7"/>
      <c r="O155" s="2"/>
    </row>
    <row r="156" spans="1:15" s="1" customFormat="1" ht="15" customHeight="1" x14ac:dyDescent="0.4">
      <c r="A156" s="7"/>
      <c r="B156" s="7"/>
      <c r="O156" s="2"/>
    </row>
    <row r="157" spans="1:15" s="1" customFormat="1" ht="15" customHeight="1" x14ac:dyDescent="0.4">
      <c r="A157" s="7"/>
      <c r="B157" s="7"/>
      <c r="O157" s="2"/>
    </row>
    <row r="158" spans="1:15" s="1" customFormat="1" ht="15" customHeight="1" x14ac:dyDescent="0.4">
      <c r="A158" s="7"/>
      <c r="B158" s="7"/>
      <c r="O158" s="2"/>
    </row>
    <row r="159" spans="1:15" s="1" customFormat="1" ht="15" customHeight="1" x14ac:dyDescent="0.4">
      <c r="A159" s="7"/>
      <c r="B159" s="7"/>
      <c r="O159" s="2"/>
    </row>
    <row r="160" spans="1:15" s="1" customFormat="1" ht="15" customHeight="1" x14ac:dyDescent="0.4">
      <c r="A160" s="7"/>
      <c r="B160" s="7"/>
      <c r="O160" s="2"/>
    </row>
    <row r="161" spans="1:15" s="1" customFormat="1" ht="15" customHeight="1" x14ac:dyDescent="0.4">
      <c r="A161" s="7"/>
      <c r="B161" s="7"/>
      <c r="O161" s="2"/>
    </row>
    <row r="162" spans="1:15" s="1" customFormat="1" ht="15" customHeight="1" x14ac:dyDescent="0.4">
      <c r="A162" s="7"/>
      <c r="B162" s="7"/>
      <c r="O162" s="2"/>
    </row>
    <row r="163" spans="1:15" s="1" customFormat="1" ht="15" customHeight="1" x14ac:dyDescent="0.4">
      <c r="A163" s="7"/>
      <c r="B163" s="7"/>
      <c r="O163" s="2"/>
    </row>
    <row r="164" spans="1:15" s="1" customFormat="1" ht="15" customHeight="1" x14ac:dyDescent="0.4">
      <c r="A164" s="7"/>
      <c r="B164" s="7"/>
      <c r="O164" s="2"/>
    </row>
    <row r="165" spans="1:15" s="1" customFormat="1" ht="15" customHeight="1" x14ac:dyDescent="0.4">
      <c r="A165" s="7"/>
      <c r="B165" s="7"/>
      <c r="O165" s="2"/>
    </row>
    <row r="166" spans="1:15" s="1" customFormat="1" ht="15" customHeight="1" x14ac:dyDescent="0.4">
      <c r="A166" s="7"/>
      <c r="B166" s="7"/>
      <c r="O166" s="2"/>
    </row>
    <row r="167" spans="1:15" s="1" customFormat="1" ht="15" customHeight="1" x14ac:dyDescent="0.4">
      <c r="A167" s="7"/>
      <c r="B167" s="7"/>
      <c r="O167" s="2"/>
    </row>
    <row r="168" spans="1:15" s="1" customFormat="1" ht="15" customHeight="1" x14ac:dyDescent="0.4">
      <c r="A168" s="7"/>
      <c r="B168" s="7"/>
      <c r="O168" s="2"/>
    </row>
    <row r="169" spans="1:15" s="1" customFormat="1" ht="15" customHeight="1" x14ac:dyDescent="0.4">
      <c r="A169" s="7"/>
      <c r="B169" s="7"/>
      <c r="O169" s="2"/>
    </row>
    <row r="170" spans="1:15" s="1" customFormat="1" ht="15" customHeight="1" x14ac:dyDescent="0.4">
      <c r="A170" s="7"/>
      <c r="B170" s="7"/>
      <c r="O170" s="2"/>
    </row>
    <row r="171" spans="1:15" s="1" customFormat="1" ht="15" customHeight="1" x14ac:dyDescent="0.4">
      <c r="A171" s="7"/>
      <c r="B171" s="7"/>
      <c r="O171" s="2"/>
    </row>
    <row r="172" spans="1:15" s="1" customFormat="1" ht="15" customHeight="1" x14ac:dyDescent="0.4">
      <c r="A172" s="7"/>
      <c r="B172" s="7"/>
      <c r="O172" s="2"/>
    </row>
    <row r="173" spans="1:15" s="1" customFormat="1" ht="15" customHeight="1" x14ac:dyDescent="0.4">
      <c r="A173" s="7"/>
      <c r="B173" s="7"/>
      <c r="O173" s="2"/>
    </row>
    <row r="174" spans="1:15" s="1" customFormat="1" ht="15" customHeight="1" x14ac:dyDescent="0.4">
      <c r="A174" s="7"/>
      <c r="B174" s="7"/>
      <c r="O174" s="2"/>
    </row>
    <row r="175" spans="1:15" s="1" customFormat="1" ht="15" customHeight="1" x14ac:dyDescent="0.4">
      <c r="A175" s="7"/>
      <c r="B175" s="7"/>
      <c r="O175" s="2"/>
    </row>
    <row r="176" spans="1:15" s="1" customFormat="1" ht="15" customHeight="1" x14ac:dyDescent="0.4">
      <c r="A176" s="7"/>
      <c r="B176" s="7"/>
      <c r="O176" s="2"/>
    </row>
    <row r="177" spans="1:15" s="1" customFormat="1" ht="15" customHeight="1" x14ac:dyDescent="0.4">
      <c r="A177" s="7"/>
      <c r="B177" s="7"/>
      <c r="O177" s="2"/>
    </row>
    <row r="178" spans="1:15" s="1" customFormat="1" ht="15" customHeight="1" x14ac:dyDescent="0.4">
      <c r="A178" s="7"/>
      <c r="B178" s="7"/>
      <c r="O178" s="2"/>
    </row>
    <row r="179" spans="1:15" s="1" customFormat="1" ht="15" customHeight="1" x14ac:dyDescent="0.4">
      <c r="A179" s="7"/>
      <c r="B179" s="7"/>
      <c r="O179" s="2"/>
    </row>
    <row r="180" spans="1:15" s="1" customFormat="1" ht="15" customHeight="1" x14ac:dyDescent="0.4">
      <c r="A180" s="7"/>
      <c r="B180" s="7"/>
      <c r="O180" s="2"/>
    </row>
    <row r="181" spans="1:15" s="1" customFormat="1" ht="15" customHeight="1" x14ac:dyDescent="0.4">
      <c r="A181" s="7"/>
      <c r="B181" s="7"/>
      <c r="O181" s="2"/>
    </row>
    <row r="182" spans="1:15" s="1" customFormat="1" ht="15" customHeight="1" x14ac:dyDescent="0.4">
      <c r="A182" s="7"/>
      <c r="B182" s="7"/>
      <c r="O182" s="2"/>
    </row>
    <row r="183" spans="1:15" s="1" customFormat="1" ht="15" customHeight="1" x14ac:dyDescent="0.4">
      <c r="A183" s="7"/>
      <c r="B183" s="7"/>
      <c r="O183" s="2"/>
    </row>
    <row r="184" spans="1:15" s="1" customFormat="1" ht="15" customHeight="1" x14ac:dyDescent="0.4">
      <c r="A184" s="7"/>
      <c r="B184" s="7"/>
      <c r="O184" s="2"/>
    </row>
    <row r="185" spans="1:15" s="1" customFormat="1" ht="15" customHeight="1" x14ac:dyDescent="0.4">
      <c r="A185" s="7"/>
      <c r="B185" s="7"/>
      <c r="O185" s="2"/>
    </row>
    <row r="186" spans="1:15" s="1" customFormat="1" ht="15" customHeight="1" x14ac:dyDescent="0.4">
      <c r="A186" s="7"/>
      <c r="B186" s="7"/>
      <c r="O186" s="2"/>
    </row>
    <row r="187" spans="1:15" s="1" customFormat="1" ht="15" customHeight="1" x14ac:dyDescent="0.4">
      <c r="A187" s="7"/>
      <c r="B187" s="7"/>
      <c r="O187" s="2"/>
    </row>
    <row r="188" spans="1:15" s="1" customFormat="1" ht="15" customHeight="1" x14ac:dyDescent="0.4">
      <c r="A188" s="7"/>
      <c r="B188" s="7"/>
      <c r="O188" s="2"/>
    </row>
    <row r="189" spans="1:15" s="1" customFormat="1" ht="15" customHeight="1" x14ac:dyDescent="0.4">
      <c r="A189" s="7"/>
      <c r="B189" s="7"/>
      <c r="O189" s="2"/>
    </row>
    <row r="190" spans="1:15" s="1" customFormat="1" ht="15" customHeight="1" x14ac:dyDescent="0.4">
      <c r="A190" s="7"/>
      <c r="B190" s="7"/>
      <c r="O190" s="2"/>
    </row>
    <row r="191" spans="1:15" s="1" customFormat="1" ht="15" customHeight="1" x14ac:dyDescent="0.4">
      <c r="A191" s="7"/>
      <c r="B191" s="7"/>
      <c r="O191" s="2"/>
    </row>
    <row r="192" spans="1:15" s="1" customFormat="1" ht="15" customHeight="1" x14ac:dyDescent="0.4">
      <c r="A192" s="7"/>
      <c r="B192" s="7"/>
      <c r="O192" s="2"/>
    </row>
    <row r="193" spans="1:15" s="1" customFormat="1" ht="15" customHeight="1" x14ac:dyDescent="0.4">
      <c r="A193" s="7"/>
      <c r="B193" s="7"/>
      <c r="O193" s="2"/>
    </row>
    <row r="194" spans="1:15" s="1" customFormat="1" ht="15" customHeight="1" x14ac:dyDescent="0.4">
      <c r="A194" s="7"/>
      <c r="B194" s="7"/>
      <c r="O194" s="2"/>
    </row>
    <row r="195" spans="1:15" s="1" customFormat="1" ht="15" customHeight="1" x14ac:dyDescent="0.4">
      <c r="A195" s="7"/>
      <c r="B195" s="7"/>
      <c r="O195" s="2"/>
    </row>
    <row r="196" spans="1:15" s="1" customFormat="1" ht="15" customHeight="1" x14ac:dyDescent="0.4">
      <c r="A196" s="7"/>
      <c r="B196" s="7"/>
      <c r="O196" s="2"/>
    </row>
    <row r="197" spans="1:15" s="1" customFormat="1" ht="15" customHeight="1" x14ac:dyDescent="0.4">
      <c r="A197" s="7"/>
      <c r="B197" s="7"/>
      <c r="O197" s="2"/>
    </row>
    <row r="198" spans="1:15" s="1" customFormat="1" ht="15" customHeight="1" x14ac:dyDescent="0.4">
      <c r="A198" s="7"/>
      <c r="B198" s="7"/>
      <c r="O198" s="2"/>
    </row>
    <row r="199" spans="1:15" s="1" customFormat="1" ht="15" customHeight="1" x14ac:dyDescent="0.4">
      <c r="A199" s="7"/>
      <c r="B199" s="7"/>
      <c r="O199" s="2"/>
    </row>
    <row r="200" spans="1:15" s="1" customFormat="1" ht="15" customHeight="1" x14ac:dyDescent="0.4">
      <c r="A200" s="7"/>
      <c r="B200" s="7"/>
      <c r="O200" s="2"/>
    </row>
    <row r="201" spans="1:15" s="1" customFormat="1" ht="15" customHeight="1" x14ac:dyDescent="0.4">
      <c r="A201" s="7"/>
      <c r="B201" s="7"/>
      <c r="O201" s="2"/>
    </row>
    <row r="202" spans="1:15" s="1" customFormat="1" ht="15" customHeight="1" x14ac:dyDescent="0.4">
      <c r="A202" s="7"/>
      <c r="B202" s="7"/>
      <c r="O202" s="2"/>
    </row>
    <row r="203" spans="1:15" s="1" customFormat="1" ht="15" customHeight="1" x14ac:dyDescent="0.4">
      <c r="A203" s="7"/>
      <c r="B203" s="7"/>
      <c r="O203" s="2"/>
    </row>
    <row r="204" spans="1:15" s="1" customFormat="1" ht="15" customHeight="1" x14ac:dyDescent="0.4">
      <c r="A204" s="7"/>
      <c r="B204" s="7"/>
      <c r="O204" s="2"/>
    </row>
    <row r="205" spans="1:15" s="1" customFormat="1" ht="15" customHeight="1" x14ac:dyDescent="0.4">
      <c r="A205" s="7"/>
      <c r="B205" s="7"/>
      <c r="O205" s="2"/>
    </row>
    <row r="206" spans="1:15" s="1" customFormat="1" ht="15" customHeight="1" x14ac:dyDescent="0.4">
      <c r="A206" s="7"/>
      <c r="B206" s="7"/>
      <c r="O206" s="2"/>
    </row>
    <row r="207" spans="1:15" s="1" customFormat="1" ht="15" customHeight="1" x14ac:dyDescent="0.4">
      <c r="A207" s="7"/>
      <c r="B207" s="7"/>
      <c r="O207" s="2"/>
    </row>
    <row r="208" spans="1:15" s="1" customFormat="1" ht="15" customHeight="1" x14ac:dyDescent="0.4">
      <c r="A208" s="7"/>
      <c r="B208" s="7"/>
      <c r="O208" s="2"/>
    </row>
    <row r="209" spans="1:15" s="1" customFormat="1" ht="15" customHeight="1" x14ac:dyDescent="0.4">
      <c r="A209" s="7"/>
      <c r="B209" s="7"/>
      <c r="O209" s="2"/>
    </row>
    <row r="210" spans="1:15" s="1" customFormat="1" ht="15" customHeight="1" x14ac:dyDescent="0.4">
      <c r="A210" s="7"/>
      <c r="B210" s="7"/>
      <c r="O210" s="2"/>
    </row>
    <row r="211" spans="1:15" s="1" customFormat="1" ht="15" customHeight="1" x14ac:dyDescent="0.4">
      <c r="A211" s="7"/>
      <c r="B211" s="7"/>
      <c r="O211" s="2"/>
    </row>
    <row r="212" spans="1:15" s="1" customFormat="1" ht="15" customHeight="1" x14ac:dyDescent="0.4">
      <c r="A212" s="7"/>
      <c r="B212" s="7"/>
      <c r="O212" s="2"/>
    </row>
    <row r="213" spans="1:15" s="1" customFormat="1" ht="15" customHeight="1" x14ac:dyDescent="0.4">
      <c r="A213" s="7"/>
      <c r="B213" s="7"/>
      <c r="O213" s="2"/>
    </row>
    <row r="214" spans="1:15" s="1" customFormat="1" ht="15" customHeight="1" x14ac:dyDescent="0.4">
      <c r="A214" s="7"/>
      <c r="B214" s="7"/>
      <c r="O214" s="2"/>
    </row>
    <row r="215" spans="1:15" s="1" customFormat="1" ht="15" customHeight="1" x14ac:dyDescent="0.4">
      <c r="A215" s="7"/>
      <c r="B215" s="7"/>
      <c r="O215" s="2"/>
    </row>
    <row r="216" spans="1:15" s="1" customFormat="1" ht="15" customHeight="1" x14ac:dyDescent="0.4">
      <c r="A216" s="7"/>
      <c r="B216" s="7"/>
      <c r="O216" s="2"/>
    </row>
    <row r="217" spans="1:15" s="1" customFormat="1" ht="15" customHeight="1" x14ac:dyDescent="0.4">
      <c r="A217" s="7"/>
      <c r="B217" s="7"/>
      <c r="O217" s="2"/>
    </row>
    <row r="218" spans="1:15" s="1" customFormat="1" ht="15" customHeight="1" x14ac:dyDescent="0.4">
      <c r="A218" s="7"/>
      <c r="B218" s="7"/>
      <c r="O218" s="2"/>
    </row>
    <row r="219" spans="1:15" s="1" customFormat="1" ht="15" customHeight="1" x14ac:dyDescent="0.4">
      <c r="A219" s="7"/>
      <c r="B219" s="7"/>
      <c r="O219" s="2"/>
    </row>
    <row r="220" spans="1:15" s="1" customFormat="1" ht="15" customHeight="1" x14ac:dyDescent="0.4">
      <c r="A220" s="7"/>
      <c r="B220" s="7"/>
      <c r="O220" s="2"/>
    </row>
    <row r="221" spans="1:15" s="1" customFormat="1" ht="15" customHeight="1" x14ac:dyDescent="0.4">
      <c r="A221" s="7"/>
      <c r="B221" s="7"/>
      <c r="O221" s="2"/>
    </row>
    <row r="222" spans="1:15" s="1" customFormat="1" ht="15" customHeight="1" x14ac:dyDescent="0.4">
      <c r="A222" s="7"/>
      <c r="B222" s="7"/>
      <c r="O222" s="2"/>
    </row>
    <row r="223" spans="1:15" s="1" customFormat="1" ht="15" customHeight="1" x14ac:dyDescent="0.4">
      <c r="A223" s="7"/>
      <c r="B223" s="7"/>
      <c r="O223" s="2"/>
    </row>
    <row r="224" spans="1:15" s="1" customFormat="1" ht="15" customHeight="1" x14ac:dyDescent="0.4">
      <c r="A224" s="7"/>
      <c r="B224" s="7"/>
      <c r="O224" s="2"/>
    </row>
    <row r="225" spans="1:15" s="1" customFormat="1" ht="15" customHeight="1" x14ac:dyDescent="0.4">
      <c r="A225" s="7"/>
      <c r="B225" s="7"/>
      <c r="O225" s="2"/>
    </row>
    <row r="226" spans="1:15" s="1" customFormat="1" ht="15" customHeight="1" x14ac:dyDescent="0.4">
      <c r="A226" s="7"/>
      <c r="B226" s="7"/>
      <c r="O226" s="2"/>
    </row>
    <row r="227" spans="1:15" s="1" customFormat="1" ht="15" customHeight="1" x14ac:dyDescent="0.4">
      <c r="A227" s="7"/>
      <c r="B227" s="7"/>
      <c r="O227" s="2"/>
    </row>
    <row r="228" spans="1:15" s="1" customFormat="1" ht="15" customHeight="1" x14ac:dyDescent="0.4">
      <c r="A228" s="7"/>
      <c r="B228" s="7"/>
      <c r="O228" s="2"/>
    </row>
    <row r="229" spans="1:15" s="1" customFormat="1" ht="15" customHeight="1" x14ac:dyDescent="0.4">
      <c r="A229" s="7"/>
      <c r="B229" s="7"/>
      <c r="O229" s="2"/>
    </row>
    <row r="230" spans="1:15" s="1" customFormat="1" ht="15" customHeight="1" x14ac:dyDescent="0.4">
      <c r="A230" s="7"/>
      <c r="B230" s="7"/>
      <c r="O230" s="2"/>
    </row>
    <row r="231" spans="1:15" s="1" customFormat="1" ht="15" customHeight="1" x14ac:dyDescent="0.4">
      <c r="A231" s="7"/>
      <c r="B231" s="7"/>
      <c r="O231" s="2"/>
    </row>
    <row r="232" spans="1:15" s="1" customFormat="1" ht="15" customHeight="1" x14ac:dyDescent="0.4">
      <c r="A232" s="7"/>
      <c r="B232" s="7"/>
      <c r="O232" s="2"/>
    </row>
    <row r="233" spans="1:15" s="1" customFormat="1" ht="15" customHeight="1" x14ac:dyDescent="0.4">
      <c r="A233" s="7"/>
      <c r="B233" s="7"/>
      <c r="O233" s="2"/>
    </row>
    <row r="234" spans="1:15" s="1" customFormat="1" ht="15" customHeight="1" x14ac:dyDescent="0.4">
      <c r="A234" s="7"/>
      <c r="B234" s="7"/>
      <c r="O234" s="2"/>
    </row>
    <row r="235" spans="1:15" s="1" customFormat="1" ht="15" customHeight="1" x14ac:dyDescent="0.4">
      <c r="A235" s="7"/>
      <c r="B235" s="7"/>
      <c r="O235" s="2"/>
    </row>
    <row r="236" spans="1:15" s="1" customFormat="1" ht="15" customHeight="1" x14ac:dyDescent="0.4">
      <c r="A236" s="7"/>
      <c r="B236" s="7"/>
      <c r="O236" s="2"/>
    </row>
    <row r="237" spans="1:15" s="1" customFormat="1" ht="15" customHeight="1" x14ac:dyDescent="0.4">
      <c r="A237" s="7"/>
      <c r="B237" s="7"/>
      <c r="O237" s="2"/>
    </row>
    <row r="238" spans="1:15" s="1" customFormat="1" ht="15" customHeight="1" x14ac:dyDescent="0.4">
      <c r="A238" s="7"/>
      <c r="B238" s="7"/>
      <c r="O238" s="2"/>
    </row>
    <row r="239" spans="1:15" s="1" customFormat="1" ht="15" customHeight="1" x14ac:dyDescent="0.4">
      <c r="A239" s="7"/>
      <c r="B239" s="7"/>
      <c r="O239" s="2"/>
    </row>
    <row r="240" spans="1:15" s="1" customFormat="1" ht="15" customHeight="1" x14ac:dyDescent="0.4">
      <c r="A240" s="7"/>
      <c r="B240" s="7"/>
      <c r="O240" s="2"/>
    </row>
    <row r="241" spans="1:15" s="1" customFormat="1" ht="15" customHeight="1" x14ac:dyDescent="0.4">
      <c r="A241" s="7"/>
      <c r="B241" s="7"/>
      <c r="O241" s="2"/>
    </row>
    <row r="242" spans="1:15" s="1" customFormat="1" ht="15" customHeight="1" x14ac:dyDescent="0.4">
      <c r="A242" s="7"/>
      <c r="B242" s="7"/>
      <c r="O242" s="2"/>
    </row>
    <row r="243" spans="1:15" s="1" customFormat="1" ht="15" customHeight="1" x14ac:dyDescent="0.4">
      <c r="A243" s="7"/>
      <c r="B243" s="7"/>
      <c r="O243" s="2"/>
    </row>
    <row r="244" spans="1:15" s="1" customFormat="1" ht="15" customHeight="1" x14ac:dyDescent="0.4">
      <c r="A244" s="7"/>
      <c r="B244" s="7"/>
      <c r="O244" s="2"/>
    </row>
    <row r="245" spans="1:15" s="1" customFormat="1" ht="15" customHeight="1" x14ac:dyDescent="0.4">
      <c r="A245" s="7"/>
      <c r="B245" s="7"/>
      <c r="O245" s="2"/>
    </row>
    <row r="246" spans="1:15" s="1" customFormat="1" ht="15" customHeight="1" x14ac:dyDescent="0.4">
      <c r="A246" s="7"/>
      <c r="B246" s="7"/>
      <c r="O246" s="2"/>
    </row>
    <row r="247" spans="1:15" s="1" customFormat="1" ht="15" customHeight="1" x14ac:dyDescent="0.4">
      <c r="A247" s="7"/>
      <c r="B247" s="7"/>
      <c r="O247" s="2"/>
    </row>
    <row r="248" spans="1:15" s="1" customFormat="1" ht="15" customHeight="1" x14ac:dyDescent="0.4">
      <c r="A248" s="7"/>
      <c r="B248" s="7"/>
      <c r="O248" s="2"/>
    </row>
    <row r="249" spans="1:15" s="1" customFormat="1" ht="15" customHeight="1" x14ac:dyDescent="0.4">
      <c r="A249" s="7"/>
      <c r="B249" s="7"/>
      <c r="O249" s="2"/>
    </row>
    <row r="250" spans="1:15" s="1" customFormat="1" ht="15" customHeight="1" x14ac:dyDescent="0.4">
      <c r="A250" s="7"/>
      <c r="B250" s="7"/>
      <c r="O250" s="2"/>
    </row>
    <row r="251" spans="1:15" s="1" customFormat="1" ht="15" customHeight="1" x14ac:dyDescent="0.4">
      <c r="A251" s="7"/>
      <c r="B251" s="7"/>
      <c r="O251" s="2"/>
    </row>
    <row r="252" spans="1:15" s="1" customFormat="1" ht="15" customHeight="1" x14ac:dyDescent="0.4">
      <c r="A252" s="7"/>
      <c r="B252" s="7"/>
      <c r="O252" s="2"/>
    </row>
    <row r="253" spans="1:15" s="1" customFormat="1" ht="15" customHeight="1" x14ac:dyDescent="0.4">
      <c r="A253" s="7"/>
      <c r="B253" s="7"/>
      <c r="O253" s="2"/>
    </row>
    <row r="254" spans="1:15" s="1" customFormat="1" ht="15" customHeight="1" x14ac:dyDescent="0.4">
      <c r="A254" s="7"/>
      <c r="B254" s="7"/>
      <c r="O254" s="2"/>
    </row>
    <row r="255" spans="1:15" s="1" customFormat="1" ht="15" customHeight="1" x14ac:dyDescent="0.4">
      <c r="A255" s="7"/>
      <c r="B255" s="7"/>
      <c r="O255" s="2"/>
    </row>
    <row r="256" spans="1:15" s="1" customFormat="1" ht="15" customHeight="1" x14ac:dyDescent="0.4">
      <c r="A256" s="7"/>
      <c r="B256" s="7"/>
      <c r="O256" s="2"/>
    </row>
    <row r="257" spans="1:15" s="1" customFormat="1" ht="15" customHeight="1" x14ac:dyDescent="0.4">
      <c r="A257" s="7"/>
      <c r="B257" s="7"/>
      <c r="O257" s="2"/>
    </row>
    <row r="258" spans="1:15" s="1" customFormat="1" ht="15" customHeight="1" x14ac:dyDescent="0.4">
      <c r="A258" s="7"/>
      <c r="B258" s="7"/>
      <c r="O258" s="2"/>
    </row>
    <row r="259" spans="1:15" s="1" customFormat="1" ht="15" customHeight="1" x14ac:dyDescent="0.4">
      <c r="A259" s="7"/>
      <c r="B259" s="7"/>
      <c r="O259" s="2"/>
    </row>
    <row r="260" spans="1:15" s="1" customFormat="1" ht="15" customHeight="1" x14ac:dyDescent="0.4">
      <c r="A260" s="7"/>
      <c r="B260" s="7"/>
      <c r="O260" s="2"/>
    </row>
    <row r="261" spans="1:15" s="1" customFormat="1" ht="15" customHeight="1" x14ac:dyDescent="0.4">
      <c r="A261" s="7"/>
      <c r="B261" s="7"/>
      <c r="O261" s="2"/>
    </row>
    <row r="262" spans="1:15" s="1" customFormat="1" ht="15" customHeight="1" x14ac:dyDescent="0.4">
      <c r="A262" s="7"/>
      <c r="B262" s="7"/>
      <c r="O262" s="2"/>
    </row>
    <row r="263" spans="1:15" s="1" customFormat="1" ht="15" customHeight="1" x14ac:dyDescent="0.4">
      <c r="A263" s="7"/>
      <c r="B263" s="7"/>
      <c r="O263" s="2"/>
    </row>
    <row r="264" spans="1:15" s="1" customFormat="1" ht="15" customHeight="1" x14ac:dyDescent="0.4">
      <c r="A264" s="7"/>
      <c r="B264" s="7"/>
      <c r="O264" s="2"/>
    </row>
    <row r="265" spans="1:15" s="1" customFormat="1" ht="15" customHeight="1" x14ac:dyDescent="0.4">
      <c r="A265" s="7"/>
      <c r="B265" s="7"/>
      <c r="O265" s="2"/>
    </row>
    <row r="266" spans="1:15" s="1" customFormat="1" ht="15" customHeight="1" x14ac:dyDescent="0.4">
      <c r="A266" s="7"/>
      <c r="B266" s="7"/>
      <c r="O266" s="2"/>
    </row>
    <row r="267" spans="1:15" s="1" customFormat="1" ht="15" customHeight="1" x14ac:dyDescent="0.4">
      <c r="A267" s="7"/>
      <c r="B267" s="7"/>
      <c r="O267" s="2"/>
    </row>
    <row r="268" spans="1:15" s="1" customFormat="1" ht="15" customHeight="1" x14ac:dyDescent="0.4">
      <c r="A268" s="7"/>
      <c r="B268" s="7"/>
      <c r="O268" s="2"/>
    </row>
    <row r="269" spans="1:15" s="1" customFormat="1" ht="15" customHeight="1" x14ac:dyDescent="0.4">
      <c r="A269" s="7"/>
      <c r="B269" s="7"/>
      <c r="O269" s="2"/>
    </row>
    <row r="270" spans="1:15" s="1" customFormat="1" ht="15" customHeight="1" x14ac:dyDescent="0.4">
      <c r="A270" s="7"/>
      <c r="B270" s="7"/>
      <c r="O270" s="2"/>
    </row>
    <row r="271" spans="1:15" s="1" customFormat="1" ht="15" customHeight="1" x14ac:dyDescent="0.4">
      <c r="A271" s="7"/>
      <c r="B271" s="7"/>
      <c r="O271" s="2"/>
    </row>
    <row r="272" spans="1:15" s="1" customFormat="1" ht="15" customHeight="1" x14ac:dyDescent="0.4">
      <c r="A272" s="7"/>
      <c r="B272" s="7"/>
      <c r="O272" s="2"/>
    </row>
    <row r="273" spans="1:15" s="1" customFormat="1" ht="15" customHeight="1" x14ac:dyDescent="0.4">
      <c r="A273" s="7"/>
      <c r="B273" s="7"/>
      <c r="O273" s="2"/>
    </row>
    <row r="274" spans="1:15" s="1" customFormat="1" ht="15" customHeight="1" x14ac:dyDescent="0.4">
      <c r="A274" s="7"/>
      <c r="B274" s="7"/>
      <c r="O274" s="2"/>
    </row>
    <row r="275" spans="1:15" s="1" customFormat="1" ht="15" customHeight="1" x14ac:dyDescent="0.4">
      <c r="A275" s="7"/>
      <c r="B275" s="7"/>
      <c r="O275" s="2"/>
    </row>
    <row r="276" spans="1:15" s="1" customFormat="1" ht="15" customHeight="1" x14ac:dyDescent="0.4">
      <c r="A276" s="7"/>
      <c r="B276" s="7"/>
      <c r="O276" s="2"/>
    </row>
    <row r="277" spans="1:15" s="1" customFormat="1" ht="15" customHeight="1" x14ac:dyDescent="0.4">
      <c r="A277" s="7"/>
      <c r="B277" s="7"/>
      <c r="O277" s="2"/>
    </row>
    <row r="278" spans="1:15" s="1" customFormat="1" ht="15" customHeight="1" x14ac:dyDescent="0.4">
      <c r="A278" s="7"/>
      <c r="B278" s="7"/>
      <c r="O278" s="2"/>
    </row>
    <row r="279" spans="1:15" s="1" customFormat="1" ht="15" customHeight="1" x14ac:dyDescent="0.4">
      <c r="A279" s="7"/>
      <c r="B279" s="7"/>
      <c r="O279" s="2"/>
    </row>
    <row r="280" spans="1:15" s="1" customFormat="1" ht="15" customHeight="1" x14ac:dyDescent="0.4">
      <c r="A280" s="7"/>
      <c r="B280" s="7"/>
      <c r="O280" s="2"/>
    </row>
    <row r="281" spans="1:15" s="1" customFormat="1" ht="15" customHeight="1" x14ac:dyDescent="0.4">
      <c r="A281" s="7"/>
      <c r="B281" s="7"/>
      <c r="O281" s="2"/>
    </row>
    <row r="282" spans="1:15" s="1" customFormat="1" ht="15" customHeight="1" x14ac:dyDescent="0.4">
      <c r="A282" s="7"/>
      <c r="B282" s="7"/>
      <c r="O282" s="2"/>
    </row>
    <row r="283" spans="1:15" s="1" customFormat="1" ht="15" customHeight="1" x14ac:dyDescent="0.4">
      <c r="A283" s="7"/>
      <c r="B283" s="7"/>
      <c r="O283" s="2"/>
    </row>
    <row r="284" spans="1:15" s="1" customFormat="1" ht="15" customHeight="1" x14ac:dyDescent="0.4">
      <c r="A284" s="7"/>
      <c r="B284" s="7"/>
      <c r="O284" s="2"/>
    </row>
    <row r="285" spans="1:15" s="1" customFormat="1" ht="15" customHeight="1" x14ac:dyDescent="0.4">
      <c r="A285" s="7"/>
      <c r="B285" s="7"/>
      <c r="O285" s="2"/>
    </row>
    <row r="286" spans="1:15" s="1" customFormat="1" ht="15" customHeight="1" x14ac:dyDescent="0.4">
      <c r="A286" s="7"/>
      <c r="B286" s="7"/>
      <c r="O286" s="2"/>
    </row>
    <row r="287" spans="1:15" s="1" customFormat="1" ht="15" customHeight="1" x14ac:dyDescent="0.4">
      <c r="A287" s="7"/>
      <c r="B287" s="7"/>
      <c r="O287" s="2"/>
    </row>
    <row r="288" spans="1:15" s="1" customFormat="1" ht="15" customHeight="1" x14ac:dyDescent="0.4">
      <c r="A288" s="7"/>
      <c r="B288" s="7"/>
      <c r="O288" s="2"/>
    </row>
    <row r="289" spans="1:15" s="1" customFormat="1" ht="15" customHeight="1" x14ac:dyDescent="0.4">
      <c r="A289" s="7"/>
      <c r="B289" s="7"/>
      <c r="O289" s="2"/>
    </row>
    <row r="290" spans="1:15" s="1" customFormat="1" ht="15" customHeight="1" x14ac:dyDescent="0.4">
      <c r="A290" s="7"/>
      <c r="B290" s="7"/>
      <c r="O290" s="2"/>
    </row>
    <row r="291" spans="1:15" s="1" customFormat="1" ht="15" customHeight="1" x14ac:dyDescent="0.4">
      <c r="A291" s="7"/>
      <c r="B291" s="7"/>
      <c r="O291" s="2"/>
    </row>
    <row r="292" spans="1:15" s="1" customFormat="1" ht="15" customHeight="1" x14ac:dyDescent="0.4">
      <c r="A292" s="7"/>
      <c r="B292" s="7"/>
      <c r="O292" s="2"/>
    </row>
    <row r="293" spans="1:15" s="1" customFormat="1" ht="15" customHeight="1" x14ac:dyDescent="0.4">
      <c r="A293" s="7"/>
      <c r="B293" s="7"/>
      <c r="O293" s="2"/>
    </row>
    <row r="294" spans="1:15" s="1" customFormat="1" ht="15" customHeight="1" x14ac:dyDescent="0.4">
      <c r="A294" s="7"/>
      <c r="B294" s="7"/>
      <c r="O294" s="2"/>
    </row>
    <row r="295" spans="1:15" s="1" customFormat="1" ht="15" customHeight="1" x14ac:dyDescent="0.4">
      <c r="A295" s="7"/>
      <c r="B295" s="7"/>
      <c r="O295" s="2"/>
    </row>
    <row r="296" spans="1:15" s="1" customFormat="1" ht="15" customHeight="1" x14ac:dyDescent="0.4">
      <c r="A296" s="7"/>
      <c r="B296" s="7"/>
      <c r="O296" s="2"/>
    </row>
    <row r="297" spans="1:15" s="1" customFormat="1" ht="15" customHeight="1" x14ac:dyDescent="0.4">
      <c r="A297" s="7"/>
      <c r="B297" s="7"/>
      <c r="O297" s="2"/>
    </row>
    <row r="298" spans="1:15" s="1" customFormat="1" ht="15" customHeight="1" x14ac:dyDescent="0.4">
      <c r="A298" s="7"/>
      <c r="B298" s="7"/>
      <c r="O298" s="2"/>
    </row>
    <row r="299" spans="1:15" s="1" customFormat="1" ht="15" customHeight="1" x14ac:dyDescent="0.4">
      <c r="A299" s="7"/>
      <c r="B299" s="7"/>
      <c r="O299" s="2"/>
    </row>
    <row r="300" spans="1:15" s="1" customFormat="1" ht="15" customHeight="1" x14ac:dyDescent="0.4">
      <c r="A300" s="7"/>
      <c r="B300" s="7"/>
      <c r="O300" s="2"/>
    </row>
    <row r="301" spans="1:15" s="1" customFormat="1" ht="15" customHeight="1" x14ac:dyDescent="0.4">
      <c r="A301" s="7"/>
      <c r="B301" s="7"/>
      <c r="O301" s="2"/>
    </row>
    <row r="302" spans="1:15" s="1" customFormat="1" ht="15" customHeight="1" x14ac:dyDescent="0.4">
      <c r="A302" s="7"/>
      <c r="B302" s="7"/>
      <c r="O302" s="2"/>
    </row>
    <row r="303" spans="1:15" s="1" customFormat="1" ht="15" customHeight="1" x14ac:dyDescent="0.4">
      <c r="A303" s="7"/>
      <c r="B303" s="7"/>
      <c r="O303" s="2"/>
    </row>
    <row r="304" spans="1:15" s="1" customFormat="1" ht="15" customHeight="1" x14ac:dyDescent="0.4">
      <c r="A304" s="7"/>
      <c r="B304" s="7"/>
      <c r="O304" s="2"/>
    </row>
    <row r="305" spans="1:15" s="1" customFormat="1" ht="15" customHeight="1" x14ac:dyDescent="0.4">
      <c r="A305" s="7"/>
      <c r="B305" s="7"/>
      <c r="O305" s="2"/>
    </row>
    <row r="306" spans="1:15" s="1" customFormat="1" ht="15" customHeight="1" x14ac:dyDescent="0.4">
      <c r="A306" s="7"/>
      <c r="B306" s="7"/>
      <c r="O306" s="2"/>
    </row>
    <row r="307" spans="1:15" s="1" customFormat="1" ht="15" customHeight="1" x14ac:dyDescent="0.4">
      <c r="A307" s="7"/>
      <c r="B307" s="7"/>
      <c r="O307" s="2"/>
    </row>
    <row r="308" spans="1:15" s="1" customFormat="1" ht="15" customHeight="1" x14ac:dyDescent="0.4">
      <c r="A308" s="7"/>
      <c r="B308" s="7"/>
      <c r="O308" s="2"/>
    </row>
    <row r="309" spans="1:15" s="1" customFormat="1" ht="15" customHeight="1" x14ac:dyDescent="0.4">
      <c r="A309" s="7"/>
      <c r="B309" s="7"/>
      <c r="O309" s="2"/>
    </row>
    <row r="310" spans="1:15" s="1" customFormat="1" ht="15" customHeight="1" x14ac:dyDescent="0.4">
      <c r="A310" s="7"/>
      <c r="B310" s="7"/>
      <c r="O310" s="2"/>
    </row>
    <row r="311" spans="1:15" s="1" customFormat="1" ht="15" customHeight="1" x14ac:dyDescent="0.4">
      <c r="A311" s="7"/>
      <c r="B311" s="7"/>
      <c r="O311" s="2"/>
    </row>
    <row r="312" spans="1:15" s="1" customFormat="1" ht="15" customHeight="1" x14ac:dyDescent="0.4">
      <c r="A312" s="7"/>
      <c r="B312" s="7"/>
      <c r="O312" s="2"/>
    </row>
    <row r="313" spans="1:15" s="1" customFormat="1" ht="15" customHeight="1" x14ac:dyDescent="0.4">
      <c r="A313" s="7"/>
      <c r="B313" s="7"/>
      <c r="O313" s="2"/>
    </row>
    <row r="314" spans="1:15" s="1" customFormat="1" ht="15" customHeight="1" x14ac:dyDescent="0.4">
      <c r="A314" s="7"/>
      <c r="B314" s="7"/>
      <c r="O314" s="2"/>
    </row>
    <row r="315" spans="1:15" s="1" customFormat="1" ht="15" customHeight="1" x14ac:dyDescent="0.4">
      <c r="A315" s="7"/>
      <c r="B315" s="7"/>
      <c r="O315" s="2"/>
    </row>
    <row r="316" spans="1:15" s="1" customFormat="1" ht="15" customHeight="1" x14ac:dyDescent="0.4">
      <c r="A316" s="7"/>
      <c r="B316" s="7"/>
      <c r="O316" s="2"/>
    </row>
    <row r="317" spans="1:15" s="1" customFormat="1" ht="15" customHeight="1" x14ac:dyDescent="0.4">
      <c r="A317" s="7"/>
      <c r="B317" s="7"/>
      <c r="O317" s="2"/>
    </row>
    <row r="318" spans="1:15" s="1" customFormat="1" ht="15" customHeight="1" x14ac:dyDescent="0.4">
      <c r="A318" s="7"/>
      <c r="B318" s="7"/>
      <c r="O318" s="2"/>
    </row>
    <row r="319" spans="1:15" s="1" customFormat="1" ht="15" customHeight="1" x14ac:dyDescent="0.4">
      <c r="A319" s="7"/>
      <c r="B319" s="7"/>
      <c r="O319" s="2"/>
    </row>
    <row r="320" spans="1:15" s="1" customFormat="1" ht="15" customHeight="1" x14ac:dyDescent="0.4">
      <c r="A320" s="7"/>
      <c r="B320" s="7"/>
      <c r="O320" s="2"/>
    </row>
    <row r="321" spans="1:15" s="1" customFormat="1" ht="15" customHeight="1" x14ac:dyDescent="0.4">
      <c r="A321" s="7"/>
      <c r="B321" s="7"/>
      <c r="O321" s="2"/>
    </row>
    <row r="322" spans="1:15" s="1" customFormat="1" ht="15" customHeight="1" x14ac:dyDescent="0.4">
      <c r="A322" s="7"/>
      <c r="B322" s="7"/>
      <c r="O322" s="2"/>
    </row>
    <row r="323" spans="1:15" s="1" customFormat="1" ht="15" customHeight="1" x14ac:dyDescent="0.4">
      <c r="A323" s="7"/>
      <c r="B323" s="7"/>
      <c r="O323" s="2"/>
    </row>
    <row r="324" spans="1:15" s="1" customFormat="1" ht="15" customHeight="1" x14ac:dyDescent="0.4">
      <c r="A324" s="7"/>
      <c r="B324" s="7"/>
      <c r="O324" s="2"/>
    </row>
    <row r="325" spans="1:15" s="1" customFormat="1" ht="15" customHeight="1" x14ac:dyDescent="0.4">
      <c r="A325" s="7"/>
      <c r="B325" s="7"/>
      <c r="O325" s="2"/>
    </row>
    <row r="326" spans="1:15" s="1" customFormat="1" ht="15" customHeight="1" x14ac:dyDescent="0.4">
      <c r="A326" s="7"/>
      <c r="B326" s="7"/>
      <c r="O326" s="2"/>
    </row>
    <row r="327" spans="1:15" s="1" customFormat="1" ht="15" customHeight="1" x14ac:dyDescent="0.4">
      <c r="A327" s="7"/>
      <c r="B327" s="7"/>
      <c r="O327" s="2"/>
    </row>
    <row r="328" spans="1:15" s="1" customFormat="1" ht="15" customHeight="1" x14ac:dyDescent="0.4">
      <c r="A328" s="7"/>
      <c r="B328" s="7"/>
      <c r="O328" s="2"/>
    </row>
    <row r="329" spans="1:15" s="1" customFormat="1" ht="15" customHeight="1" x14ac:dyDescent="0.4">
      <c r="A329" s="7"/>
      <c r="B329" s="7"/>
      <c r="O329" s="2"/>
    </row>
    <row r="330" spans="1:15" s="1" customFormat="1" ht="15" customHeight="1" x14ac:dyDescent="0.4">
      <c r="A330" s="7"/>
      <c r="B330" s="7"/>
      <c r="O330" s="2"/>
    </row>
    <row r="331" spans="1:15" s="1" customFormat="1" ht="15" customHeight="1" x14ac:dyDescent="0.4">
      <c r="A331" s="7"/>
      <c r="B331" s="7"/>
      <c r="O331" s="2"/>
    </row>
    <row r="332" spans="1:15" s="1" customFormat="1" ht="15" customHeight="1" x14ac:dyDescent="0.4">
      <c r="A332" s="7"/>
      <c r="B332" s="7"/>
      <c r="O332" s="2"/>
    </row>
    <row r="333" spans="1:15" s="1" customFormat="1" ht="15" customHeight="1" x14ac:dyDescent="0.4">
      <c r="A333" s="7"/>
      <c r="B333" s="7"/>
      <c r="O333" s="2"/>
    </row>
    <row r="334" spans="1:15" s="1" customFormat="1" ht="15" customHeight="1" x14ac:dyDescent="0.4">
      <c r="A334" s="7"/>
      <c r="B334" s="7"/>
      <c r="O334" s="2"/>
    </row>
    <row r="335" spans="1:15" s="1" customFormat="1" ht="15" customHeight="1" x14ac:dyDescent="0.4">
      <c r="A335" s="7"/>
      <c r="B335" s="7"/>
      <c r="O335" s="2"/>
    </row>
    <row r="336" spans="1:15" s="1" customFormat="1" ht="15" customHeight="1" x14ac:dyDescent="0.4">
      <c r="A336" s="7"/>
      <c r="B336" s="7"/>
      <c r="O336" s="2"/>
    </row>
    <row r="337" spans="1:15" s="1" customFormat="1" ht="15" customHeight="1" x14ac:dyDescent="0.4">
      <c r="A337" s="7"/>
      <c r="B337" s="7"/>
      <c r="O337" s="2"/>
    </row>
    <row r="338" spans="1:15" s="1" customFormat="1" ht="15" customHeight="1" x14ac:dyDescent="0.4">
      <c r="A338" s="7"/>
      <c r="B338" s="7"/>
      <c r="O338" s="2"/>
    </row>
    <row r="339" spans="1:15" s="1" customFormat="1" ht="15" customHeight="1" x14ac:dyDescent="0.4">
      <c r="A339" s="7"/>
      <c r="B339" s="7"/>
      <c r="O339" s="2"/>
    </row>
    <row r="340" spans="1:15" s="1" customFormat="1" ht="15" customHeight="1" x14ac:dyDescent="0.4">
      <c r="A340" s="7"/>
      <c r="B340" s="7"/>
      <c r="O340" s="2"/>
    </row>
    <row r="341" spans="1:15" s="1" customFormat="1" ht="15" customHeight="1" x14ac:dyDescent="0.4">
      <c r="A341" s="7"/>
      <c r="B341" s="7"/>
      <c r="O341" s="2"/>
    </row>
    <row r="342" spans="1:15" s="1" customFormat="1" ht="15" customHeight="1" x14ac:dyDescent="0.4">
      <c r="A342" s="7"/>
      <c r="B342" s="7"/>
      <c r="O342" s="2"/>
    </row>
    <row r="343" spans="1:15" s="1" customFormat="1" ht="15" customHeight="1" x14ac:dyDescent="0.4">
      <c r="A343" s="7"/>
      <c r="B343" s="7"/>
      <c r="O343" s="2"/>
    </row>
    <row r="344" spans="1:15" s="1" customFormat="1" ht="15" customHeight="1" x14ac:dyDescent="0.4">
      <c r="A344" s="7"/>
      <c r="B344" s="7"/>
      <c r="O344" s="2"/>
    </row>
    <row r="345" spans="1:15" s="1" customFormat="1" ht="15" customHeight="1" x14ac:dyDescent="0.4">
      <c r="A345" s="7"/>
      <c r="B345" s="7"/>
      <c r="O345" s="2"/>
    </row>
    <row r="346" spans="1:15" s="1" customFormat="1" ht="15" customHeight="1" x14ac:dyDescent="0.4">
      <c r="A346" s="7"/>
      <c r="B346" s="7"/>
      <c r="O346" s="2"/>
    </row>
    <row r="347" spans="1:15" s="1" customFormat="1" ht="15" customHeight="1" x14ac:dyDescent="0.4">
      <c r="A347" s="7"/>
      <c r="B347" s="7"/>
      <c r="O347" s="2"/>
    </row>
    <row r="348" spans="1:15" s="1" customFormat="1" ht="15" customHeight="1" x14ac:dyDescent="0.4">
      <c r="A348" s="7"/>
      <c r="B348" s="7"/>
      <c r="O348" s="2"/>
    </row>
    <row r="349" spans="1:15" s="1" customFormat="1" ht="15" customHeight="1" x14ac:dyDescent="0.4">
      <c r="A349" s="7"/>
      <c r="B349" s="7"/>
      <c r="O349" s="2"/>
    </row>
    <row r="350" spans="1:15" s="1" customFormat="1" ht="15" customHeight="1" x14ac:dyDescent="0.4">
      <c r="A350" s="7"/>
      <c r="B350" s="7"/>
      <c r="O350" s="2"/>
    </row>
    <row r="351" spans="1:15" s="1" customFormat="1" ht="15" customHeight="1" x14ac:dyDescent="0.4">
      <c r="A351" s="7"/>
      <c r="B351" s="7"/>
      <c r="O351" s="2"/>
    </row>
    <row r="352" spans="1:15" s="1" customFormat="1" ht="15" customHeight="1" x14ac:dyDescent="0.4">
      <c r="A352" s="7"/>
      <c r="B352" s="7"/>
      <c r="O352" s="2"/>
    </row>
    <row r="353" spans="1:15" s="1" customFormat="1" ht="15" customHeight="1" x14ac:dyDescent="0.4">
      <c r="A353" s="7"/>
      <c r="B353" s="7"/>
      <c r="O353" s="2"/>
    </row>
    <row r="354" spans="1:15" s="1" customFormat="1" ht="15" customHeight="1" x14ac:dyDescent="0.4">
      <c r="A354" s="7"/>
      <c r="B354" s="7"/>
      <c r="O354" s="2"/>
    </row>
    <row r="355" spans="1:15" s="1" customFormat="1" ht="15" customHeight="1" x14ac:dyDescent="0.4">
      <c r="A355" s="7"/>
      <c r="B355" s="7"/>
      <c r="O355" s="2"/>
    </row>
    <row r="356" spans="1:15" s="1" customFormat="1" ht="15" customHeight="1" x14ac:dyDescent="0.4">
      <c r="A356" s="7"/>
      <c r="B356" s="7"/>
      <c r="O356" s="2"/>
    </row>
    <row r="357" spans="1:15" s="1" customFormat="1" ht="15" customHeight="1" x14ac:dyDescent="0.4">
      <c r="A357" s="7"/>
      <c r="B357" s="7"/>
      <c r="O357" s="2"/>
    </row>
    <row r="358" spans="1:15" s="1" customFormat="1" ht="15" customHeight="1" x14ac:dyDescent="0.4">
      <c r="A358" s="7"/>
      <c r="B358" s="7"/>
      <c r="O358" s="2"/>
    </row>
    <row r="359" spans="1:15" s="1" customFormat="1" ht="15" customHeight="1" x14ac:dyDescent="0.4">
      <c r="A359" s="7"/>
      <c r="B359" s="7"/>
      <c r="O359" s="2"/>
    </row>
    <row r="360" spans="1:15" s="1" customFormat="1" ht="15" customHeight="1" x14ac:dyDescent="0.4">
      <c r="A360" s="7"/>
      <c r="B360" s="7"/>
      <c r="O360" s="2"/>
    </row>
    <row r="361" spans="1:15" s="1" customFormat="1" ht="15" customHeight="1" x14ac:dyDescent="0.4">
      <c r="A361" s="7"/>
      <c r="B361" s="7"/>
      <c r="O361" s="2"/>
    </row>
    <row r="362" spans="1:15" s="1" customFormat="1" ht="15" customHeight="1" x14ac:dyDescent="0.4">
      <c r="A362" s="7"/>
      <c r="B362" s="7"/>
      <c r="O362" s="2"/>
    </row>
    <row r="363" spans="1:15" s="1" customFormat="1" ht="15" customHeight="1" x14ac:dyDescent="0.4">
      <c r="A363" s="7"/>
      <c r="B363" s="7"/>
      <c r="O363" s="2"/>
    </row>
    <row r="364" spans="1:15" s="1" customFormat="1" ht="15" customHeight="1" x14ac:dyDescent="0.4">
      <c r="A364" s="7"/>
      <c r="B364" s="7"/>
      <c r="O364" s="2"/>
    </row>
    <row r="365" spans="1:15" s="1" customFormat="1" ht="15" customHeight="1" x14ac:dyDescent="0.4">
      <c r="A365" s="7"/>
      <c r="B365" s="7"/>
      <c r="O365" s="2"/>
    </row>
    <row r="366" spans="1:15" s="1" customFormat="1" ht="15" customHeight="1" x14ac:dyDescent="0.4">
      <c r="A366" s="7"/>
      <c r="B366" s="7"/>
      <c r="O366" s="2"/>
    </row>
    <row r="367" spans="1:15" s="1" customFormat="1" ht="15" customHeight="1" x14ac:dyDescent="0.4">
      <c r="A367" s="7"/>
      <c r="B367" s="7"/>
      <c r="O367" s="2"/>
    </row>
    <row r="368" spans="1:15" s="1" customFormat="1" ht="15" customHeight="1" x14ac:dyDescent="0.4">
      <c r="A368" s="7"/>
      <c r="B368" s="7"/>
      <c r="O368" s="2"/>
    </row>
    <row r="369" spans="1:15" s="1" customFormat="1" ht="15" customHeight="1" x14ac:dyDescent="0.4">
      <c r="A369" s="7"/>
      <c r="B369" s="7"/>
      <c r="O369" s="2"/>
    </row>
    <row r="370" spans="1:15" s="1" customFormat="1" ht="15" customHeight="1" x14ac:dyDescent="0.4">
      <c r="A370" s="7"/>
      <c r="B370" s="7"/>
      <c r="O370" s="2"/>
    </row>
    <row r="371" spans="1:15" s="1" customFormat="1" ht="15" customHeight="1" x14ac:dyDescent="0.4">
      <c r="A371" s="7"/>
      <c r="B371" s="7"/>
      <c r="O371" s="2"/>
    </row>
    <row r="372" spans="1:15" s="1" customFormat="1" ht="15" customHeight="1" x14ac:dyDescent="0.4">
      <c r="A372" s="7"/>
      <c r="B372" s="7"/>
      <c r="O372" s="2"/>
    </row>
    <row r="373" spans="1:15" s="1" customFormat="1" ht="15" customHeight="1" x14ac:dyDescent="0.4">
      <c r="A373" s="7"/>
      <c r="B373" s="7"/>
      <c r="O373" s="2"/>
    </row>
    <row r="374" spans="1:15" s="1" customFormat="1" ht="15" customHeight="1" x14ac:dyDescent="0.4">
      <c r="A374" s="7"/>
      <c r="B374" s="7"/>
      <c r="O374" s="2"/>
    </row>
    <row r="375" spans="1:15" s="1" customFormat="1" ht="15" customHeight="1" x14ac:dyDescent="0.4">
      <c r="A375" s="7"/>
      <c r="B375" s="7"/>
      <c r="O375" s="2"/>
    </row>
    <row r="376" spans="1:15" s="1" customFormat="1" ht="15" customHeight="1" x14ac:dyDescent="0.4">
      <c r="A376" s="7"/>
      <c r="B376" s="7"/>
      <c r="O376" s="2"/>
    </row>
    <row r="377" spans="1:15" s="1" customFormat="1" ht="15" customHeight="1" x14ac:dyDescent="0.4">
      <c r="A377" s="7"/>
      <c r="B377" s="7"/>
      <c r="O377" s="2"/>
    </row>
    <row r="378" spans="1:15" s="1" customFormat="1" ht="15" customHeight="1" x14ac:dyDescent="0.4">
      <c r="A378" s="7"/>
      <c r="B378" s="7"/>
      <c r="O378" s="2"/>
    </row>
    <row r="379" spans="1:15" s="1" customFormat="1" ht="15" customHeight="1" x14ac:dyDescent="0.4">
      <c r="A379" s="7"/>
      <c r="B379" s="7"/>
      <c r="O379" s="2"/>
    </row>
    <row r="380" spans="1:15" s="1" customFormat="1" ht="15" customHeight="1" x14ac:dyDescent="0.4">
      <c r="A380" s="7"/>
      <c r="B380" s="7"/>
      <c r="O380" s="2"/>
    </row>
    <row r="381" spans="1:15" s="1" customFormat="1" ht="15" customHeight="1" x14ac:dyDescent="0.4">
      <c r="A381" s="7"/>
      <c r="B381" s="7"/>
      <c r="O381" s="2"/>
    </row>
    <row r="382" spans="1:15" s="1" customFormat="1" ht="15" customHeight="1" x14ac:dyDescent="0.4">
      <c r="A382" s="7"/>
      <c r="B382" s="7"/>
      <c r="O382" s="2"/>
    </row>
    <row r="383" spans="1:15" s="1" customFormat="1" ht="15" customHeight="1" x14ac:dyDescent="0.4">
      <c r="A383" s="7"/>
      <c r="B383" s="7"/>
      <c r="O383" s="2"/>
    </row>
    <row r="384" spans="1:15" s="1" customFormat="1" ht="15" customHeight="1" x14ac:dyDescent="0.4">
      <c r="A384" s="7"/>
      <c r="B384" s="7"/>
      <c r="O384" s="2"/>
    </row>
    <row r="385" spans="1:15" s="1" customFormat="1" ht="15" customHeight="1" x14ac:dyDescent="0.4">
      <c r="A385" s="7"/>
      <c r="B385" s="7"/>
      <c r="O385" s="2"/>
    </row>
    <row r="386" spans="1:15" s="1" customFormat="1" ht="15" customHeight="1" x14ac:dyDescent="0.4">
      <c r="A386" s="7"/>
      <c r="B386" s="7"/>
      <c r="O386" s="2"/>
    </row>
    <row r="387" spans="1:15" s="1" customFormat="1" ht="15" customHeight="1" x14ac:dyDescent="0.4">
      <c r="A387" s="7"/>
      <c r="B387" s="7"/>
      <c r="O387" s="2"/>
    </row>
    <row r="388" spans="1:15" s="1" customFormat="1" ht="15" customHeight="1" x14ac:dyDescent="0.4">
      <c r="A388" s="7"/>
      <c r="B388" s="7"/>
      <c r="O388" s="2"/>
    </row>
    <row r="389" spans="1:15" s="1" customFormat="1" ht="15" customHeight="1" x14ac:dyDescent="0.4">
      <c r="A389" s="7"/>
      <c r="B389" s="7"/>
      <c r="O389" s="2"/>
    </row>
    <row r="390" spans="1:15" s="1" customFormat="1" ht="15" customHeight="1" x14ac:dyDescent="0.4">
      <c r="A390" s="7"/>
      <c r="B390" s="7"/>
      <c r="O390" s="2"/>
    </row>
    <row r="391" spans="1:15" s="1" customFormat="1" ht="15" customHeight="1" x14ac:dyDescent="0.4">
      <c r="A391" s="7"/>
      <c r="B391" s="7"/>
      <c r="O391" s="2"/>
    </row>
    <row r="392" spans="1:15" s="1" customFormat="1" ht="15" customHeight="1" x14ac:dyDescent="0.4">
      <c r="A392" s="7"/>
      <c r="B392" s="7"/>
      <c r="O392" s="2"/>
    </row>
    <row r="393" spans="1:15" s="1" customFormat="1" ht="15" customHeight="1" x14ac:dyDescent="0.4">
      <c r="A393" s="7"/>
      <c r="B393" s="7"/>
      <c r="O393" s="2"/>
    </row>
    <row r="394" spans="1:15" s="1" customFormat="1" ht="15" customHeight="1" x14ac:dyDescent="0.4">
      <c r="A394" s="7"/>
      <c r="B394" s="7"/>
      <c r="O394" s="2"/>
    </row>
    <row r="395" spans="1:15" s="1" customFormat="1" ht="15" customHeight="1" x14ac:dyDescent="0.4">
      <c r="A395" s="7"/>
      <c r="B395" s="7"/>
      <c r="O395" s="2"/>
    </row>
    <row r="396" spans="1:15" s="1" customFormat="1" ht="15" customHeight="1" x14ac:dyDescent="0.4">
      <c r="A396" s="7"/>
      <c r="B396" s="7"/>
      <c r="O396" s="2"/>
    </row>
    <row r="397" spans="1:15" s="1" customFormat="1" ht="15" customHeight="1" x14ac:dyDescent="0.4">
      <c r="A397" s="7"/>
      <c r="B397" s="7"/>
      <c r="O397" s="2"/>
    </row>
    <row r="398" spans="1:15" s="1" customFormat="1" ht="15" customHeight="1" x14ac:dyDescent="0.4">
      <c r="A398" s="7"/>
      <c r="B398" s="7"/>
      <c r="O398" s="2"/>
    </row>
    <row r="399" spans="1:15" s="1" customFormat="1" ht="15" customHeight="1" x14ac:dyDescent="0.4">
      <c r="A399" s="7"/>
      <c r="B399" s="7"/>
      <c r="O399" s="2"/>
    </row>
    <row r="400" spans="1:15" s="1" customFormat="1" ht="15" customHeight="1" x14ac:dyDescent="0.4">
      <c r="A400" s="7"/>
      <c r="B400" s="7"/>
      <c r="O400" s="2"/>
    </row>
    <row r="401" spans="1:15" s="1" customFormat="1" ht="15" customHeight="1" x14ac:dyDescent="0.4">
      <c r="A401" s="7"/>
      <c r="B401" s="7"/>
      <c r="O401" s="2"/>
    </row>
    <row r="402" spans="1:15" s="1" customFormat="1" ht="15" customHeight="1" x14ac:dyDescent="0.4">
      <c r="A402" s="7"/>
      <c r="B402" s="7"/>
      <c r="O402" s="2"/>
    </row>
    <row r="403" spans="1:15" s="1" customFormat="1" ht="15" customHeight="1" x14ac:dyDescent="0.4">
      <c r="A403" s="7"/>
      <c r="B403" s="7"/>
      <c r="O403" s="2"/>
    </row>
    <row r="404" spans="1:15" s="1" customFormat="1" ht="15" customHeight="1" x14ac:dyDescent="0.4">
      <c r="A404" s="7"/>
      <c r="B404" s="7"/>
      <c r="O404" s="2"/>
    </row>
    <row r="405" spans="1:15" s="1" customFormat="1" ht="15" customHeight="1" x14ac:dyDescent="0.4">
      <c r="A405" s="7"/>
      <c r="B405" s="7"/>
      <c r="O405" s="2"/>
    </row>
    <row r="406" spans="1:15" s="1" customFormat="1" ht="15" customHeight="1" x14ac:dyDescent="0.4">
      <c r="A406" s="7"/>
      <c r="B406" s="7"/>
      <c r="O406" s="2"/>
    </row>
    <row r="407" spans="1:15" s="1" customFormat="1" ht="15" customHeight="1" x14ac:dyDescent="0.4">
      <c r="A407" s="7"/>
      <c r="B407" s="7"/>
      <c r="O407" s="2"/>
    </row>
    <row r="408" spans="1:15" s="1" customFormat="1" ht="15" customHeight="1" x14ac:dyDescent="0.4">
      <c r="A408" s="7"/>
      <c r="B408" s="7"/>
      <c r="O408" s="2"/>
    </row>
    <row r="409" spans="1:15" s="1" customFormat="1" ht="15" customHeight="1" x14ac:dyDescent="0.4">
      <c r="A409" s="7"/>
      <c r="B409" s="7"/>
      <c r="O409" s="2"/>
    </row>
    <row r="410" spans="1:15" s="1" customFormat="1" ht="15" customHeight="1" x14ac:dyDescent="0.4">
      <c r="A410" s="7"/>
      <c r="B410" s="7"/>
      <c r="O410" s="2"/>
    </row>
    <row r="411" spans="1:15" s="1" customFormat="1" ht="15" customHeight="1" x14ac:dyDescent="0.4">
      <c r="A411" s="7"/>
      <c r="B411" s="7"/>
      <c r="O411" s="2"/>
    </row>
    <row r="412" spans="1:15" s="1" customFormat="1" ht="15" customHeight="1" x14ac:dyDescent="0.4">
      <c r="A412" s="7"/>
      <c r="B412" s="7"/>
      <c r="O412" s="2"/>
    </row>
    <row r="413" spans="1:15" s="1" customFormat="1" ht="15" customHeight="1" x14ac:dyDescent="0.4">
      <c r="A413" s="7"/>
      <c r="B413" s="7"/>
      <c r="O413" s="2"/>
    </row>
    <row r="414" spans="1:15" s="1" customFormat="1" ht="15" customHeight="1" x14ac:dyDescent="0.4">
      <c r="A414" s="7"/>
      <c r="B414" s="7"/>
      <c r="O414" s="2"/>
    </row>
    <row r="415" spans="1:15" s="1" customFormat="1" ht="15" customHeight="1" x14ac:dyDescent="0.4">
      <c r="A415" s="7"/>
      <c r="B415" s="7"/>
      <c r="O415" s="2"/>
    </row>
    <row r="416" spans="1:15" s="1" customFormat="1" ht="15" customHeight="1" x14ac:dyDescent="0.4">
      <c r="A416" s="7"/>
      <c r="B416" s="7"/>
      <c r="O416" s="2"/>
    </row>
    <row r="417" spans="1:15" s="1" customFormat="1" ht="15" customHeight="1" x14ac:dyDescent="0.4">
      <c r="A417" s="7"/>
      <c r="B417" s="7"/>
      <c r="O417" s="2"/>
    </row>
    <row r="418" spans="1:15" s="1" customFormat="1" ht="15" customHeight="1" x14ac:dyDescent="0.4">
      <c r="A418" s="7"/>
      <c r="B418" s="7"/>
      <c r="O418" s="2"/>
    </row>
    <row r="419" spans="1:15" s="1" customFormat="1" ht="15" customHeight="1" x14ac:dyDescent="0.4">
      <c r="A419" s="7"/>
      <c r="B419" s="7"/>
      <c r="O419" s="2"/>
    </row>
    <row r="420" spans="1:15" s="1" customFormat="1" ht="15" customHeight="1" x14ac:dyDescent="0.4">
      <c r="A420" s="7"/>
      <c r="B420" s="7"/>
      <c r="O420" s="2"/>
    </row>
    <row r="421" spans="1:15" s="1" customFormat="1" ht="15" customHeight="1" x14ac:dyDescent="0.4">
      <c r="A421" s="7"/>
      <c r="B421" s="7"/>
      <c r="O421" s="2"/>
    </row>
    <row r="422" spans="1:15" s="1" customFormat="1" ht="15" customHeight="1" x14ac:dyDescent="0.4">
      <c r="A422" s="7"/>
      <c r="B422" s="7"/>
      <c r="O422" s="2"/>
    </row>
    <row r="423" spans="1:15" s="1" customFormat="1" ht="15" customHeight="1" x14ac:dyDescent="0.4">
      <c r="A423" s="7"/>
      <c r="B423" s="7"/>
      <c r="O423" s="2"/>
    </row>
    <row r="424" spans="1:15" s="1" customFormat="1" ht="15" customHeight="1" x14ac:dyDescent="0.4">
      <c r="A424" s="7"/>
      <c r="B424" s="7"/>
      <c r="O424" s="2"/>
    </row>
    <row r="425" spans="1:15" s="1" customFormat="1" ht="15" customHeight="1" x14ac:dyDescent="0.4">
      <c r="A425" s="7"/>
      <c r="B425" s="7"/>
      <c r="O425" s="2"/>
    </row>
    <row r="426" spans="1:15" s="1" customFormat="1" ht="15" customHeight="1" x14ac:dyDescent="0.4">
      <c r="A426" s="7"/>
      <c r="B426" s="7"/>
      <c r="O426" s="2"/>
    </row>
    <row r="427" spans="1:15" s="1" customFormat="1" ht="15" customHeight="1" x14ac:dyDescent="0.4">
      <c r="A427" s="7"/>
      <c r="B427" s="7"/>
      <c r="O427" s="2"/>
    </row>
    <row r="428" spans="1:15" s="1" customFormat="1" ht="15" customHeight="1" x14ac:dyDescent="0.4">
      <c r="A428" s="7"/>
      <c r="B428" s="7"/>
      <c r="O428" s="2"/>
    </row>
    <row r="429" spans="1:15" s="1" customFormat="1" ht="15" customHeight="1" x14ac:dyDescent="0.4">
      <c r="A429" s="7"/>
      <c r="B429" s="7"/>
      <c r="O429" s="2"/>
    </row>
    <row r="430" spans="1:15" s="1" customFormat="1" ht="15" customHeight="1" x14ac:dyDescent="0.4">
      <c r="A430" s="7"/>
      <c r="B430" s="7"/>
      <c r="O430" s="2"/>
    </row>
    <row r="431" spans="1:15" s="1" customFormat="1" ht="15" customHeight="1" x14ac:dyDescent="0.4">
      <c r="A431" s="7"/>
      <c r="B431" s="7"/>
      <c r="O431" s="2"/>
    </row>
    <row r="432" spans="1:15" s="1" customFormat="1" ht="15" customHeight="1" x14ac:dyDescent="0.4">
      <c r="A432" s="7"/>
      <c r="B432" s="7"/>
      <c r="O432" s="2"/>
    </row>
    <row r="433" spans="1:15" s="1" customFormat="1" ht="15" customHeight="1" x14ac:dyDescent="0.4">
      <c r="A433" s="7"/>
      <c r="B433" s="7"/>
      <c r="O433" s="2"/>
    </row>
    <row r="434" spans="1:15" s="1" customFormat="1" ht="15" customHeight="1" x14ac:dyDescent="0.4">
      <c r="A434" s="7"/>
      <c r="B434" s="7"/>
      <c r="O434" s="2"/>
    </row>
    <row r="435" spans="1:15" s="1" customFormat="1" ht="15" customHeight="1" x14ac:dyDescent="0.4">
      <c r="A435" s="7"/>
      <c r="B435" s="7"/>
      <c r="O435" s="2"/>
    </row>
    <row r="436" spans="1:15" s="1" customFormat="1" ht="15" customHeight="1" x14ac:dyDescent="0.4">
      <c r="A436" s="7"/>
      <c r="B436" s="7"/>
      <c r="O436" s="2"/>
    </row>
    <row r="437" spans="1:15" s="1" customFormat="1" ht="15" customHeight="1" x14ac:dyDescent="0.4">
      <c r="A437" s="7"/>
      <c r="B437" s="7"/>
      <c r="O437" s="2"/>
    </row>
    <row r="438" spans="1:15" s="1" customFormat="1" ht="15" customHeight="1" x14ac:dyDescent="0.4">
      <c r="A438" s="7"/>
      <c r="B438" s="7"/>
      <c r="O438" s="2"/>
    </row>
    <row r="439" spans="1:15" s="1" customFormat="1" ht="15" customHeight="1" x14ac:dyDescent="0.4">
      <c r="A439" s="7"/>
      <c r="B439" s="7"/>
      <c r="O439" s="2"/>
    </row>
    <row r="440" spans="1:15" s="1" customFormat="1" ht="15" customHeight="1" x14ac:dyDescent="0.4">
      <c r="A440" s="7"/>
      <c r="B440" s="7"/>
      <c r="O440" s="2"/>
    </row>
    <row r="441" spans="1:15" s="1" customFormat="1" ht="15" customHeight="1" x14ac:dyDescent="0.4">
      <c r="A441" s="7"/>
      <c r="B441" s="7"/>
      <c r="O441" s="2"/>
    </row>
    <row r="442" spans="1:15" s="1" customFormat="1" ht="15" customHeight="1" x14ac:dyDescent="0.4">
      <c r="A442" s="7"/>
      <c r="B442" s="7"/>
      <c r="O442" s="2"/>
    </row>
    <row r="443" spans="1:15" s="1" customFormat="1" ht="15" customHeight="1" x14ac:dyDescent="0.4">
      <c r="A443" s="7"/>
      <c r="B443" s="7"/>
      <c r="O443" s="2"/>
    </row>
    <row r="444" spans="1:15" s="1" customFormat="1" ht="15" customHeight="1" x14ac:dyDescent="0.4">
      <c r="A444" s="7"/>
      <c r="B444" s="7"/>
      <c r="O444" s="2"/>
    </row>
    <row r="445" spans="1:15" s="1" customFormat="1" ht="15" customHeight="1" x14ac:dyDescent="0.4">
      <c r="A445" s="7"/>
      <c r="B445" s="7"/>
      <c r="O445" s="2"/>
    </row>
    <row r="446" spans="1:15" s="1" customFormat="1" ht="15" customHeight="1" x14ac:dyDescent="0.4">
      <c r="A446" s="7"/>
      <c r="B446" s="7"/>
      <c r="O446" s="2"/>
    </row>
    <row r="447" spans="1:15" s="1" customFormat="1" ht="15" customHeight="1" x14ac:dyDescent="0.4">
      <c r="A447" s="7"/>
      <c r="B447" s="7"/>
      <c r="O447" s="2"/>
    </row>
    <row r="448" spans="1:15" s="1" customFormat="1" ht="15" customHeight="1" x14ac:dyDescent="0.4">
      <c r="A448" s="7"/>
      <c r="B448" s="7"/>
      <c r="O448" s="2"/>
    </row>
    <row r="449" spans="1:15" s="1" customFormat="1" ht="15" customHeight="1" x14ac:dyDescent="0.4">
      <c r="A449" s="7"/>
      <c r="B449" s="7"/>
      <c r="O449" s="2"/>
    </row>
    <row r="450" spans="1:15" s="1" customFormat="1" ht="15" customHeight="1" x14ac:dyDescent="0.4">
      <c r="A450" s="7"/>
      <c r="B450" s="7"/>
      <c r="O450" s="2"/>
    </row>
    <row r="451" spans="1:15" s="1" customFormat="1" ht="15" customHeight="1" x14ac:dyDescent="0.4">
      <c r="A451" s="7"/>
      <c r="B451" s="7"/>
      <c r="O451" s="2"/>
    </row>
    <row r="452" spans="1:15" s="1" customFormat="1" ht="15" customHeight="1" x14ac:dyDescent="0.4">
      <c r="A452" s="7"/>
      <c r="B452" s="7"/>
      <c r="O452" s="2"/>
    </row>
    <row r="453" spans="1:15" s="1" customFormat="1" ht="15" customHeight="1" x14ac:dyDescent="0.4">
      <c r="A453" s="7"/>
      <c r="B453" s="7"/>
      <c r="O453" s="2"/>
    </row>
    <row r="454" spans="1:15" s="1" customFormat="1" ht="15" customHeight="1" x14ac:dyDescent="0.4">
      <c r="A454" s="7"/>
      <c r="B454" s="7"/>
      <c r="O454" s="2"/>
    </row>
    <row r="455" spans="1:15" s="1" customFormat="1" ht="15" customHeight="1" x14ac:dyDescent="0.4">
      <c r="A455" s="7"/>
      <c r="B455" s="7"/>
      <c r="O455" s="2"/>
    </row>
    <row r="456" spans="1:15" s="1" customFormat="1" ht="15" customHeight="1" x14ac:dyDescent="0.4">
      <c r="A456" s="7"/>
      <c r="B456" s="7"/>
      <c r="O456" s="2"/>
    </row>
    <row r="457" spans="1:15" s="1" customFormat="1" ht="15" customHeight="1" x14ac:dyDescent="0.4">
      <c r="A457" s="7"/>
      <c r="B457" s="7"/>
      <c r="O457" s="2"/>
    </row>
    <row r="458" spans="1:15" s="1" customFormat="1" ht="15" customHeight="1" x14ac:dyDescent="0.4">
      <c r="A458" s="7"/>
      <c r="B458" s="7"/>
      <c r="O458" s="2"/>
    </row>
    <row r="459" spans="1:15" s="1" customFormat="1" ht="15" customHeight="1" x14ac:dyDescent="0.4">
      <c r="A459" s="7"/>
      <c r="B459" s="7"/>
      <c r="O459" s="2"/>
    </row>
    <row r="460" spans="1:15" s="1" customFormat="1" ht="15" customHeight="1" x14ac:dyDescent="0.4">
      <c r="A460" s="7"/>
      <c r="B460" s="7"/>
      <c r="O460" s="2"/>
    </row>
    <row r="461" spans="1:15" s="1" customFormat="1" ht="15" customHeight="1" x14ac:dyDescent="0.4">
      <c r="A461" s="7"/>
      <c r="B461" s="7"/>
      <c r="O461" s="2"/>
    </row>
    <row r="462" spans="1:15" s="1" customFormat="1" ht="15" customHeight="1" x14ac:dyDescent="0.4">
      <c r="A462" s="7"/>
      <c r="B462" s="7"/>
      <c r="O462" s="2"/>
    </row>
    <row r="463" spans="1:15" s="1" customFormat="1" ht="15" customHeight="1" x14ac:dyDescent="0.4">
      <c r="A463" s="7"/>
      <c r="B463" s="7"/>
      <c r="O463" s="2"/>
    </row>
    <row r="464" spans="1:15" s="1" customFormat="1" ht="15" customHeight="1" x14ac:dyDescent="0.4">
      <c r="A464" s="7"/>
      <c r="B464" s="7"/>
      <c r="O464" s="2"/>
    </row>
    <row r="465" spans="1:15" s="1" customFormat="1" ht="15" customHeight="1" x14ac:dyDescent="0.4">
      <c r="A465" s="7"/>
      <c r="B465" s="7"/>
      <c r="O465" s="2"/>
    </row>
    <row r="466" spans="1:15" s="1" customFormat="1" ht="15" customHeight="1" x14ac:dyDescent="0.4">
      <c r="A466" s="7"/>
      <c r="B466" s="7"/>
      <c r="O466" s="2"/>
    </row>
    <row r="467" spans="1:15" s="1" customFormat="1" ht="15" customHeight="1" x14ac:dyDescent="0.4">
      <c r="A467" s="7"/>
      <c r="B467" s="7"/>
      <c r="O467" s="2"/>
    </row>
    <row r="468" spans="1:15" s="1" customFormat="1" ht="15" customHeight="1" x14ac:dyDescent="0.4">
      <c r="A468" s="7"/>
      <c r="B468" s="7"/>
      <c r="O468" s="2"/>
    </row>
    <row r="469" spans="1:15" s="1" customFormat="1" ht="15" customHeight="1" x14ac:dyDescent="0.4">
      <c r="A469" s="7"/>
      <c r="B469" s="7"/>
      <c r="O469" s="2"/>
    </row>
    <row r="470" spans="1:15" s="1" customFormat="1" ht="15" customHeight="1" x14ac:dyDescent="0.4">
      <c r="A470" s="7"/>
      <c r="B470" s="7"/>
      <c r="O470" s="2"/>
    </row>
    <row r="471" spans="1:15" s="1" customFormat="1" ht="15" customHeight="1" x14ac:dyDescent="0.4">
      <c r="A471" s="7"/>
      <c r="B471" s="7"/>
      <c r="O471" s="2"/>
    </row>
    <row r="472" spans="1:15" s="1" customFormat="1" ht="15" customHeight="1" x14ac:dyDescent="0.4">
      <c r="A472" s="7"/>
      <c r="B472" s="7"/>
      <c r="O472" s="2"/>
    </row>
    <row r="473" spans="1:15" s="1" customFormat="1" ht="15" customHeight="1" x14ac:dyDescent="0.4">
      <c r="A473" s="7"/>
      <c r="B473" s="7"/>
      <c r="O473" s="2"/>
    </row>
    <row r="474" spans="1:15" s="1" customFormat="1" ht="15" customHeight="1" x14ac:dyDescent="0.4">
      <c r="A474" s="7"/>
      <c r="B474" s="7"/>
      <c r="O474" s="2"/>
    </row>
    <row r="475" spans="1:15" s="1" customFormat="1" ht="15" customHeight="1" x14ac:dyDescent="0.4">
      <c r="A475" s="7"/>
      <c r="B475" s="7"/>
      <c r="O475" s="2"/>
    </row>
    <row r="476" spans="1:15" s="1" customFormat="1" ht="15" customHeight="1" x14ac:dyDescent="0.4">
      <c r="A476" s="7"/>
      <c r="B476" s="7"/>
      <c r="O476" s="2"/>
    </row>
    <row r="477" spans="1:15" s="1" customFormat="1" ht="15" customHeight="1" x14ac:dyDescent="0.4">
      <c r="A477" s="7"/>
      <c r="B477" s="7"/>
      <c r="O477" s="2"/>
    </row>
    <row r="478" spans="1:15" s="1" customFormat="1" ht="15" customHeight="1" x14ac:dyDescent="0.4">
      <c r="A478" s="7"/>
      <c r="B478" s="7"/>
      <c r="O478" s="2"/>
    </row>
    <row r="479" spans="1:15" s="1" customFormat="1" ht="15" customHeight="1" x14ac:dyDescent="0.4">
      <c r="A479" s="7"/>
      <c r="B479" s="7"/>
      <c r="O479" s="2"/>
    </row>
    <row r="480" spans="1:15" s="1" customFormat="1" ht="15" customHeight="1" x14ac:dyDescent="0.4">
      <c r="A480" s="7"/>
      <c r="B480" s="7"/>
      <c r="O480" s="2"/>
    </row>
    <row r="481" spans="1:15" s="1" customFormat="1" ht="15" customHeight="1" x14ac:dyDescent="0.4">
      <c r="A481" s="7"/>
      <c r="B481" s="7"/>
      <c r="O481" s="2"/>
    </row>
    <row r="482" spans="1:15" s="1" customFormat="1" ht="15" customHeight="1" x14ac:dyDescent="0.4">
      <c r="A482" s="7"/>
      <c r="B482" s="7"/>
      <c r="O482" s="2"/>
    </row>
    <row r="483" spans="1:15" s="1" customFormat="1" ht="15" customHeight="1" x14ac:dyDescent="0.4">
      <c r="A483" s="7"/>
      <c r="B483" s="7"/>
      <c r="O483" s="2"/>
    </row>
    <row r="484" spans="1:15" s="1" customFormat="1" ht="15" customHeight="1" x14ac:dyDescent="0.4">
      <c r="A484" s="7"/>
      <c r="B484" s="7"/>
      <c r="O484" s="2"/>
    </row>
    <row r="485" spans="1:15" s="1" customFormat="1" ht="15" customHeight="1" x14ac:dyDescent="0.4">
      <c r="A485" s="7"/>
      <c r="B485" s="7"/>
      <c r="O485" s="2"/>
    </row>
    <row r="486" spans="1:15" s="1" customFormat="1" ht="15" customHeight="1" x14ac:dyDescent="0.4">
      <c r="A486" s="7"/>
      <c r="B486" s="7"/>
      <c r="O486" s="2"/>
    </row>
    <row r="487" spans="1:15" s="1" customFormat="1" ht="15" customHeight="1" x14ac:dyDescent="0.4">
      <c r="A487" s="7"/>
      <c r="B487" s="7"/>
      <c r="O487" s="2"/>
    </row>
    <row r="488" spans="1:15" s="1" customFormat="1" ht="15" customHeight="1" x14ac:dyDescent="0.4">
      <c r="A488" s="7"/>
      <c r="B488" s="7"/>
      <c r="O488" s="2"/>
    </row>
    <row r="489" spans="1:15" s="1" customFormat="1" ht="15" customHeight="1" x14ac:dyDescent="0.4">
      <c r="A489" s="7"/>
      <c r="B489" s="7"/>
      <c r="O489" s="2"/>
    </row>
    <row r="490" spans="1:15" s="1" customFormat="1" ht="15" customHeight="1" x14ac:dyDescent="0.4">
      <c r="A490" s="7"/>
      <c r="B490" s="7"/>
      <c r="O490" s="2"/>
    </row>
    <row r="491" spans="1:15" s="1" customFormat="1" ht="15" customHeight="1" x14ac:dyDescent="0.4">
      <c r="A491" s="7"/>
      <c r="B491" s="7"/>
      <c r="O491" s="2"/>
    </row>
    <row r="492" spans="1:15" s="1" customFormat="1" ht="15" customHeight="1" x14ac:dyDescent="0.4">
      <c r="A492" s="7"/>
      <c r="B492" s="7"/>
      <c r="O492" s="2"/>
    </row>
    <row r="493" spans="1:15" s="1" customFormat="1" ht="15" customHeight="1" x14ac:dyDescent="0.4">
      <c r="A493" s="7"/>
      <c r="B493" s="7"/>
      <c r="O493" s="2"/>
    </row>
    <row r="494" spans="1:15" s="1" customFormat="1" ht="15" customHeight="1" x14ac:dyDescent="0.4">
      <c r="A494" s="7"/>
      <c r="B494" s="7"/>
      <c r="O494" s="2"/>
    </row>
    <row r="495" spans="1:15" s="1" customFormat="1" ht="15" customHeight="1" x14ac:dyDescent="0.4">
      <c r="A495" s="7"/>
      <c r="B495" s="7"/>
      <c r="O495" s="2"/>
    </row>
    <row r="496" spans="1:15" s="1" customFormat="1" ht="15" customHeight="1" x14ac:dyDescent="0.4">
      <c r="A496" s="7"/>
      <c r="B496" s="7"/>
      <c r="O496" s="2"/>
    </row>
    <row r="497" spans="1:15" s="1" customFormat="1" ht="15" customHeight="1" x14ac:dyDescent="0.4">
      <c r="A497" s="7"/>
      <c r="B497" s="7"/>
      <c r="O497" s="2"/>
    </row>
    <row r="498" spans="1:15" s="1" customFormat="1" ht="15" customHeight="1" x14ac:dyDescent="0.4">
      <c r="A498" s="7"/>
      <c r="B498" s="7"/>
      <c r="O498" s="2"/>
    </row>
    <row r="499" spans="1:15" s="1" customFormat="1" ht="15" customHeight="1" x14ac:dyDescent="0.4">
      <c r="A499" s="7"/>
      <c r="B499" s="7"/>
      <c r="O499" s="2"/>
    </row>
    <row r="500" spans="1:15" s="1" customFormat="1" ht="15" customHeight="1" x14ac:dyDescent="0.4">
      <c r="A500" s="7"/>
      <c r="B500" s="7"/>
      <c r="O500" s="2"/>
    </row>
    <row r="501" spans="1:15" s="1" customFormat="1" ht="15" customHeight="1" x14ac:dyDescent="0.4">
      <c r="A501" s="7"/>
      <c r="B501" s="7"/>
      <c r="O501" s="2"/>
    </row>
    <row r="502" spans="1:15" s="1" customFormat="1" ht="15" customHeight="1" x14ac:dyDescent="0.4">
      <c r="A502" s="7"/>
      <c r="B502" s="7"/>
      <c r="O502" s="2"/>
    </row>
    <row r="503" spans="1:15" s="1" customFormat="1" ht="15" customHeight="1" x14ac:dyDescent="0.4">
      <c r="A503" s="7"/>
      <c r="B503" s="7"/>
      <c r="O503" s="2"/>
    </row>
    <row r="504" spans="1:15" s="1" customFormat="1" ht="15" customHeight="1" x14ac:dyDescent="0.4">
      <c r="A504" s="7"/>
      <c r="B504" s="7"/>
      <c r="O504" s="2"/>
    </row>
    <row r="505" spans="1:15" s="1" customFormat="1" ht="15" customHeight="1" x14ac:dyDescent="0.4">
      <c r="A505" s="7"/>
      <c r="B505" s="7"/>
      <c r="O505" s="2"/>
    </row>
    <row r="506" spans="1:15" s="1" customFormat="1" ht="15" customHeight="1" x14ac:dyDescent="0.4">
      <c r="A506" s="7"/>
      <c r="B506" s="7"/>
      <c r="O506" s="2"/>
    </row>
    <row r="507" spans="1:15" s="1" customFormat="1" ht="15" customHeight="1" x14ac:dyDescent="0.4">
      <c r="A507" s="7"/>
      <c r="B507" s="7"/>
      <c r="O507" s="2"/>
    </row>
    <row r="508" spans="1:15" s="1" customFormat="1" ht="15" customHeight="1" x14ac:dyDescent="0.4">
      <c r="A508" s="7"/>
      <c r="B508" s="7"/>
      <c r="O508" s="2"/>
    </row>
    <row r="509" spans="1:15" s="1" customFormat="1" ht="15" customHeight="1" x14ac:dyDescent="0.4">
      <c r="A509" s="7"/>
      <c r="B509" s="7"/>
      <c r="O509" s="2"/>
    </row>
    <row r="510" spans="1:15" s="1" customFormat="1" ht="15" customHeight="1" x14ac:dyDescent="0.4">
      <c r="A510" s="7"/>
      <c r="B510" s="7"/>
      <c r="O510" s="2"/>
    </row>
    <row r="511" spans="1:15" s="1" customFormat="1" ht="15" customHeight="1" x14ac:dyDescent="0.4">
      <c r="A511" s="7"/>
      <c r="B511" s="7"/>
      <c r="O511" s="2"/>
    </row>
    <row r="512" spans="1:15" s="1" customFormat="1" ht="15" customHeight="1" x14ac:dyDescent="0.4">
      <c r="A512" s="7"/>
      <c r="B512" s="7"/>
      <c r="O512" s="2"/>
    </row>
    <row r="513" spans="1:15" s="1" customFormat="1" ht="15" customHeight="1" x14ac:dyDescent="0.4">
      <c r="A513" s="7"/>
      <c r="B513" s="7"/>
      <c r="O513" s="2"/>
    </row>
    <row r="514" spans="1:15" s="1" customFormat="1" ht="15" customHeight="1" x14ac:dyDescent="0.4">
      <c r="A514" s="7"/>
      <c r="B514" s="7"/>
      <c r="O514" s="2"/>
    </row>
    <row r="515" spans="1:15" s="1" customFormat="1" ht="15" customHeight="1" x14ac:dyDescent="0.4">
      <c r="A515" s="7"/>
      <c r="B515" s="7"/>
      <c r="O515" s="2"/>
    </row>
    <row r="516" spans="1:15" s="1" customFormat="1" ht="15" customHeight="1" x14ac:dyDescent="0.4">
      <c r="A516" s="7"/>
      <c r="B516" s="7"/>
      <c r="O516" s="2"/>
    </row>
    <row r="517" spans="1:15" s="1" customFormat="1" ht="15" customHeight="1" x14ac:dyDescent="0.4">
      <c r="A517" s="7"/>
      <c r="B517" s="7"/>
      <c r="O517" s="2"/>
    </row>
    <row r="518" spans="1:15" s="1" customFormat="1" ht="15" customHeight="1" x14ac:dyDescent="0.4">
      <c r="A518" s="7"/>
      <c r="B518" s="7"/>
      <c r="O518" s="2"/>
    </row>
    <row r="519" spans="1:15" s="1" customFormat="1" ht="15" customHeight="1" x14ac:dyDescent="0.4">
      <c r="A519" s="7"/>
      <c r="B519" s="7"/>
      <c r="O519" s="2"/>
    </row>
    <row r="520" spans="1:15" s="1" customFormat="1" ht="15" customHeight="1" x14ac:dyDescent="0.4">
      <c r="A520" s="7"/>
      <c r="B520" s="7"/>
      <c r="O520" s="2"/>
    </row>
    <row r="521" spans="1:15" s="1" customFormat="1" ht="15" customHeight="1" x14ac:dyDescent="0.4">
      <c r="A521" s="7"/>
      <c r="B521" s="7"/>
      <c r="O521" s="2"/>
    </row>
    <row r="522" spans="1:15" s="1" customFormat="1" ht="15" customHeight="1" x14ac:dyDescent="0.4">
      <c r="A522" s="7"/>
      <c r="B522" s="7"/>
      <c r="O522" s="2"/>
    </row>
    <row r="523" spans="1:15" s="1" customFormat="1" ht="15" customHeight="1" x14ac:dyDescent="0.4">
      <c r="A523" s="7"/>
      <c r="B523" s="7"/>
      <c r="O523" s="2"/>
    </row>
    <row r="524" spans="1:15" s="1" customFormat="1" ht="15" customHeight="1" x14ac:dyDescent="0.4">
      <c r="A524" s="7"/>
      <c r="B524" s="7"/>
      <c r="O524" s="2"/>
    </row>
    <row r="525" spans="1:15" s="1" customFormat="1" ht="15" customHeight="1" x14ac:dyDescent="0.4">
      <c r="A525" s="7"/>
      <c r="B525" s="7"/>
      <c r="O525" s="2"/>
    </row>
    <row r="526" spans="1:15" s="1" customFormat="1" ht="15" customHeight="1" x14ac:dyDescent="0.4">
      <c r="A526" s="7"/>
      <c r="B526" s="7"/>
      <c r="O526" s="2"/>
    </row>
    <row r="527" spans="1:15" s="1" customFormat="1" ht="15" customHeight="1" x14ac:dyDescent="0.4">
      <c r="A527" s="7"/>
      <c r="B527" s="7"/>
      <c r="O527" s="2"/>
    </row>
    <row r="528" spans="1:15" s="1" customFormat="1" ht="15" customHeight="1" x14ac:dyDescent="0.4">
      <c r="A528" s="7"/>
      <c r="B528" s="7"/>
      <c r="O528" s="2"/>
    </row>
    <row r="529" spans="1:15" s="1" customFormat="1" ht="15" customHeight="1" x14ac:dyDescent="0.4">
      <c r="A529" s="7"/>
      <c r="B529" s="7"/>
      <c r="O529" s="2"/>
    </row>
    <row r="530" spans="1:15" s="1" customFormat="1" ht="15" customHeight="1" x14ac:dyDescent="0.4">
      <c r="A530" s="7"/>
      <c r="B530" s="7"/>
      <c r="O530" s="2"/>
    </row>
    <row r="531" spans="1:15" s="1" customFormat="1" ht="15" customHeight="1" x14ac:dyDescent="0.4">
      <c r="A531" s="7"/>
      <c r="B531" s="7"/>
      <c r="O531" s="2"/>
    </row>
    <row r="532" spans="1:15" s="1" customFormat="1" ht="15" customHeight="1" x14ac:dyDescent="0.4">
      <c r="A532" s="7"/>
      <c r="B532" s="7"/>
      <c r="O532" s="2"/>
    </row>
    <row r="533" spans="1:15" s="1" customFormat="1" ht="15" customHeight="1" x14ac:dyDescent="0.4">
      <c r="A533" s="7"/>
      <c r="B533" s="7"/>
      <c r="O533" s="2"/>
    </row>
    <row r="534" spans="1:15" s="1" customFormat="1" ht="15" customHeight="1" x14ac:dyDescent="0.4">
      <c r="A534" s="7"/>
      <c r="B534" s="7"/>
      <c r="O534" s="2"/>
    </row>
    <row r="535" spans="1:15" s="1" customFormat="1" ht="15" customHeight="1" x14ac:dyDescent="0.4">
      <c r="A535" s="7"/>
      <c r="B535" s="7"/>
      <c r="O535" s="2"/>
    </row>
    <row r="536" spans="1:15" s="1" customFormat="1" ht="15" customHeight="1" x14ac:dyDescent="0.4">
      <c r="A536" s="7"/>
      <c r="B536" s="7"/>
      <c r="O536" s="2"/>
    </row>
    <row r="537" spans="1:15" s="1" customFormat="1" ht="15" customHeight="1" x14ac:dyDescent="0.4">
      <c r="A537" s="7"/>
      <c r="B537" s="7"/>
      <c r="O537" s="2"/>
    </row>
    <row r="538" spans="1:15" s="1" customFormat="1" ht="15" customHeight="1" x14ac:dyDescent="0.4">
      <c r="A538" s="7"/>
      <c r="B538" s="7"/>
      <c r="O538" s="2"/>
    </row>
    <row r="539" spans="1:15" s="1" customFormat="1" ht="15" customHeight="1" x14ac:dyDescent="0.4">
      <c r="A539" s="7"/>
      <c r="B539" s="7"/>
      <c r="O539" s="2"/>
    </row>
    <row r="540" spans="1:15" s="1" customFormat="1" ht="15" customHeight="1" x14ac:dyDescent="0.4">
      <c r="A540" s="7"/>
      <c r="B540" s="7"/>
      <c r="O540" s="2"/>
    </row>
    <row r="541" spans="1:15" s="1" customFormat="1" ht="15" customHeight="1" x14ac:dyDescent="0.4">
      <c r="A541" s="7"/>
      <c r="B541" s="7"/>
      <c r="O541" s="2"/>
    </row>
    <row r="542" spans="1:15" s="1" customFormat="1" ht="15" customHeight="1" x14ac:dyDescent="0.4">
      <c r="A542" s="7"/>
      <c r="B542" s="7"/>
      <c r="O542" s="2"/>
    </row>
    <row r="543" spans="1:15" s="1" customFormat="1" ht="15" customHeight="1" x14ac:dyDescent="0.4">
      <c r="A543" s="7"/>
      <c r="B543" s="7"/>
      <c r="O543" s="2"/>
    </row>
    <row r="544" spans="1:15" s="1" customFormat="1" ht="15" customHeight="1" x14ac:dyDescent="0.4">
      <c r="A544" s="7"/>
      <c r="B544" s="7"/>
      <c r="O544" s="2"/>
    </row>
    <row r="545" spans="1:15" s="1" customFormat="1" ht="15" customHeight="1" x14ac:dyDescent="0.4">
      <c r="A545" s="7"/>
      <c r="B545" s="7"/>
      <c r="O545" s="2"/>
    </row>
    <row r="546" spans="1:15" s="1" customFormat="1" ht="15" customHeight="1" x14ac:dyDescent="0.4">
      <c r="A546" s="7"/>
      <c r="B546" s="7"/>
      <c r="O546" s="2"/>
    </row>
    <row r="547" spans="1:15" s="1" customFormat="1" ht="15" customHeight="1" x14ac:dyDescent="0.4">
      <c r="A547" s="7"/>
      <c r="B547" s="7"/>
      <c r="O547" s="2"/>
    </row>
    <row r="548" spans="1:15" s="1" customFormat="1" ht="15" customHeight="1" x14ac:dyDescent="0.4">
      <c r="A548" s="7"/>
      <c r="B548" s="7"/>
      <c r="O548" s="2"/>
    </row>
    <row r="549" spans="1:15" s="1" customFormat="1" ht="15" customHeight="1" x14ac:dyDescent="0.4">
      <c r="A549" s="7"/>
      <c r="B549" s="7"/>
      <c r="O549" s="2"/>
    </row>
    <row r="550" spans="1:15" s="1" customFormat="1" ht="15" customHeight="1" x14ac:dyDescent="0.4">
      <c r="A550" s="7"/>
      <c r="B550" s="7"/>
      <c r="O550" s="2"/>
    </row>
    <row r="551" spans="1:15" s="1" customFormat="1" ht="15" customHeight="1" x14ac:dyDescent="0.4">
      <c r="A551" s="7"/>
      <c r="B551" s="7"/>
      <c r="O551" s="2"/>
    </row>
    <row r="552" spans="1:15" s="1" customFormat="1" ht="15" customHeight="1" x14ac:dyDescent="0.4">
      <c r="A552" s="7"/>
      <c r="B552" s="7"/>
      <c r="O552" s="2"/>
    </row>
    <row r="553" spans="1:15" s="1" customFormat="1" ht="15" customHeight="1" x14ac:dyDescent="0.4">
      <c r="A553" s="7"/>
      <c r="B553" s="7"/>
      <c r="O553" s="2"/>
    </row>
    <row r="554" spans="1:15" s="1" customFormat="1" ht="15" customHeight="1" x14ac:dyDescent="0.4">
      <c r="A554" s="7"/>
      <c r="B554" s="7"/>
      <c r="O554" s="2"/>
    </row>
    <row r="555" spans="1:15" s="1" customFormat="1" ht="15" customHeight="1" x14ac:dyDescent="0.4">
      <c r="A555" s="7"/>
      <c r="B555" s="7"/>
      <c r="O555" s="2"/>
    </row>
    <row r="556" spans="1:15" s="1" customFormat="1" ht="15" customHeight="1" x14ac:dyDescent="0.4">
      <c r="A556" s="7"/>
      <c r="B556" s="7"/>
      <c r="O556" s="2"/>
    </row>
    <row r="557" spans="1:15" s="1" customFormat="1" ht="15" customHeight="1" x14ac:dyDescent="0.4">
      <c r="A557" s="7"/>
      <c r="B557" s="7"/>
      <c r="O557" s="2"/>
    </row>
    <row r="558" spans="1:15" s="1" customFormat="1" ht="15" customHeight="1" x14ac:dyDescent="0.4">
      <c r="A558" s="7"/>
      <c r="B558" s="7"/>
      <c r="O558" s="2"/>
    </row>
    <row r="559" spans="1:15" s="1" customFormat="1" ht="15" customHeight="1" x14ac:dyDescent="0.4">
      <c r="A559" s="7"/>
      <c r="B559" s="7"/>
      <c r="O559" s="2"/>
    </row>
    <row r="560" spans="1:15" s="1" customFormat="1" ht="15" customHeight="1" x14ac:dyDescent="0.4">
      <c r="A560" s="7"/>
      <c r="B560" s="7"/>
      <c r="O560" s="2"/>
    </row>
    <row r="561" spans="1:15" s="1" customFormat="1" ht="15" customHeight="1" x14ac:dyDescent="0.4">
      <c r="A561" s="7"/>
      <c r="B561" s="7"/>
      <c r="O561" s="2"/>
    </row>
    <row r="562" spans="1:15" s="1" customFormat="1" ht="15" customHeight="1" x14ac:dyDescent="0.4">
      <c r="A562" s="7"/>
      <c r="B562" s="7"/>
      <c r="O562" s="2"/>
    </row>
    <row r="563" spans="1:15" s="1" customFormat="1" ht="15" customHeight="1" x14ac:dyDescent="0.4">
      <c r="A563" s="7"/>
      <c r="B563" s="7"/>
      <c r="O563" s="2"/>
    </row>
    <row r="564" spans="1:15" s="1" customFormat="1" ht="15" customHeight="1" x14ac:dyDescent="0.4">
      <c r="A564" s="7"/>
      <c r="B564" s="7"/>
      <c r="O564" s="2"/>
    </row>
    <row r="565" spans="1:15" s="1" customFormat="1" ht="15" customHeight="1" x14ac:dyDescent="0.4">
      <c r="A565" s="7"/>
      <c r="B565" s="7"/>
      <c r="O565" s="2"/>
    </row>
    <row r="566" spans="1:15" s="1" customFormat="1" ht="15" customHeight="1" x14ac:dyDescent="0.4">
      <c r="A566" s="7"/>
      <c r="B566" s="7"/>
      <c r="O566" s="2"/>
    </row>
    <row r="567" spans="1:15" s="1" customFormat="1" ht="15" customHeight="1" x14ac:dyDescent="0.4">
      <c r="A567" s="7"/>
      <c r="B567" s="7"/>
      <c r="O567" s="2"/>
    </row>
    <row r="568" spans="1:15" s="1" customFormat="1" ht="15" customHeight="1" x14ac:dyDescent="0.4">
      <c r="A568" s="7"/>
      <c r="B568" s="7"/>
      <c r="O568" s="2"/>
    </row>
    <row r="569" spans="1:15" s="1" customFormat="1" ht="15" customHeight="1" x14ac:dyDescent="0.4">
      <c r="A569" s="7"/>
      <c r="B569" s="7"/>
      <c r="O569" s="2"/>
    </row>
    <row r="570" spans="1:15" s="1" customFormat="1" ht="15" customHeight="1" x14ac:dyDescent="0.4">
      <c r="A570" s="7"/>
      <c r="B570" s="7"/>
      <c r="O570" s="2"/>
    </row>
    <row r="571" spans="1:15" s="1" customFormat="1" ht="15" customHeight="1" x14ac:dyDescent="0.4">
      <c r="A571" s="7"/>
      <c r="B571" s="7"/>
      <c r="O571" s="2"/>
    </row>
    <row r="572" spans="1:15" s="1" customFormat="1" ht="15" customHeight="1" x14ac:dyDescent="0.4">
      <c r="A572" s="7"/>
      <c r="B572" s="7"/>
      <c r="O572" s="2"/>
    </row>
    <row r="573" spans="1:15" s="1" customFormat="1" ht="15" customHeight="1" x14ac:dyDescent="0.4">
      <c r="A573" s="7"/>
      <c r="B573" s="7"/>
      <c r="O573" s="2"/>
    </row>
    <row r="574" spans="1:15" s="1" customFormat="1" ht="15" customHeight="1" x14ac:dyDescent="0.4">
      <c r="A574" s="7"/>
      <c r="B574" s="7"/>
      <c r="O574" s="2"/>
    </row>
    <row r="575" spans="1:15" s="1" customFormat="1" ht="15" customHeight="1" x14ac:dyDescent="0.4">
      <c r="A575" s="7"/>
      <c r="B575" s="7"/>
      <c r="O575" s="2"/>
    </row>
    <row r="576" spans="1:15" s="1" customFormat="1" ht="15" customHeight="1" x14ac:dyDescent="0.4">
      <c r="A576" s="7"/>
      <c r="B576" s="7"/>
      <c r="O576" s="2"/>
    </row>
    <row r="577" spans="1:15" s="1" customFormat="1" ht="15" customHeight="1" x14ac:dyDescent="0.4">
      <c r="A577" s="7"/>
      <c r="B577" s="7"/>
      <c r="O577" s="2"/>
    </row>
    <row r="578" spans="1:15" s="1" customFormat="1" ht="15" customHeight="1" x14ac:dyDescent="0.4">
      <c r="A578" s="7"/>
      <c r="B578" s="7"/>
      <c r="O578" s="2"/>
    </row>
    <row r="579" spans="1:15" s="1" customFormat="1" ht="15" customHeight="1" x14ac:dyDescent="0.4">
      <c r="A579" s="7"/>
      <c r="B579" s="7"/>
      <c r="O579" s="2"/>
    </row>
    <row r="580" spans="1:15" s="1" customFormat="1" ht="15" customHeight="1" x14ac:dyDescent="0.4">
      <c r="A580" s="7"/>
      <c r="B580" s="7"/>
      <c r="O580" s="2"/>
    </row>
    <row r="581" spans="1:15" s="1" customFormat="1" ht="15" customHeight="1" x14ac:dyDescent="0.4">
      <c r="A581" s="7"/>
      <c r="B581" s="7"/>
      <c r="O581" s="2"/>
    </row>
    <row r="582" spans="1:15" s="1" customFormat="1" ht="15" customHeight="1" x14ac:dyDescent="0.4">
      <c r="A582" s="7"/>
      <c r="B582" s="7"/>
      <c r="O582" s="2"/>
    </row>
    <row r="583" spans="1:15" s="1" customFormat="1" ht="15" customHeight="1" x14ac:dyDescent="0.4">
      <c r="A583" s="7"/>
      <c r="B583" s="7"/>
      <c r="O583" s="2"/>
    </row>
    <row r="584" spans="1:15" s="1" customFormat="1" ht="15" customHeight="1" x14ac:dyDescent="0.4">
      <c r="A584" s="7"/>
      <c r="B584" s="7"/>
      <c r="O584" s="2"/>
    </row>
    <row r="585" spans="1:15" s="1" customFormat="1" ht="15" customHeight="1" x14ac:dyDescent="0.4">
      <c r="A585" s="7"/>
      <c r="B585" s="7"/>
      <c r="O585" s="2"/>
    </row>
    <row r="586" spans="1:15" s="1" customFormat="1" ht="15" customHeight="1" x14ac:dyDescent="0.4">
      <c r="A586" s="7"/>
      <c r="B586" s="7"/>
      <c r="O586" s="2"/>
    </row>
    <row r="587" spans="1:15" s="1" customFormat="1" ht="15" customHeight="1" x14ac:dyDescent="0.4">
      <c r="A587" s="7"/>
      <c r="B587" s="7"/>
      <c r="O587" s="2"/>
    </row>
    <row r="588" spans="1:15" s="1" customFormat="1" ht="15" customHeight="1" x14ac:dyDescent="0.4">
      <c r="A588" s="7"/>
      <c r="B588" s="7"/>
      <c r="O588" s="2"/>
    </row>
    <row r="589" spans="1:15" s="1" customFormat="1" ht="15" customHeight="1" x14ac:dyDescent="0.4">
      <c r="A589" s="7"/>
      <c r="B589" s="7"/>
      <c r="O589" s="2"/>
    </row>
    <row r="590" spans="1:15" s="1" customFormat="1" ht="15" customHeight="1" x14ac:dyDescent="0.4">
      <c r="A590" s="7"/>
      <c r="B590" s="7"/>
      <c r="O590" s="2"/>
    </row>
    <row r="591" spans="1:15" s="1" customFormat="1" ht="15" customHeight="1" x14ac:dyDescent="0.4">
      <c r="A591" s="7"/>
      <c r="B591" s="7"/>
      <c r="O591" s="2"/>
    </row>
    <row r="592" spans="1:15" s="1" customFormat="1" ht="15" customHeight="1" x14ac:dyDescent="0.4">
      <c r="A592" s="7"/>
      <c r="B592" s="7"/>
      <c r="O592" s="2"/>
    </row>
    <row r="593" spans="1:15" s="1" customFormat="1" ht="15" customHeight="1" x14ac:dyDescent="0.4">
      <c r="A593" s="7"/>
      <c r="B593" s="7"/>
      <c r="O593" s="2"/>
    </row>
    <row r="594" spans="1:15" s="1" customFormat="1" ht="15" customHeight="1" x14ac:dyDescent="0.4">
      <c r="A594" s="7"/>
      <c r="B594" s="7"/>
      <c r="O594" s="2"/>
    </row>
    <row r="595" spans="1:15" s="1" customFormat="1" ht="15" customHeight="1" x14ac:dyDescent="0.4">
      <c r="A595" s="7"/>
      <c r="B595" s="7"/>
      <c r="O595" s="2"/>
    </row>
    <row r="596" spans="1:15" s="1" customFormat="1" ht="15" customHeight="1" x14ac:dyDescent="0.4">
      <c r="A596" s="7"/>
      <c r="B596" s="7"/>
      <c r="O596" s="2"/>
    </row>
    <row r="597" spans="1:15" s="1" customFormat="1" ht="15" customHeight="1" x14ac:dyDescent="0.4">
      <c r="A597" s="7"/>
      <c r="B597" s="7"/>
      <c r="O597" s="2"/>
    </row>
    <row r="598" spans="1:15" s="1" customFormat="1" ht="15" customHeight="1" x14ac:dyDescent="0.4">
      <c r="A598" s="7"/>
      <c r="B598" s="7"/>
      <c r="O598" s="2"/>
    </row>
    <row r="599" spans="1:15" s="1" customFormat="1" ht="15" customHeight="1" x14ac:dyDescent="0.4">
      <c r="A599" s="7"/>
      <c r="B599" s="7"/>
      <c r="O599" s="2"/>
    </row>
    <row r="600" spans="1:15" s="1" customFormat="1" ht="15" customHeight="1" x14ac:dyDescent="0.4">
      <c r="A600" s="7"/>
      <c r="B600" s="7"/>
      <c r="O600" s="2"/>
    </row>
    <row r="601" spans="1:15" s="1" customFormat="1" ht="15" customHeight="1" x14ac:dyDescent="0.4">
      <c r="A601" s="7"/>
      <c r="B601" s="7"/>
      <c r="O601" s="2"/>
    </row>
    <row r="602" spans="1:15" s="1" customFormat="1" ht="15" customHeight="1" x14ac:dyDescent="0.4">
      <c r="A602" s="7"/>
      <c r="B602" s="7"/>
      <c r="O602" s="2"/>
    </row>
    <row r="603" spans="1:15" s="1" customFormat="1" ht="15" customHeight="1" x14ac:dyDescent="0.4">
      <c r="A603" s="7"/>
      <c r="B603" s="7"/>
      <c r="O603" s="2"/>
    </row>
    <row r="604" spans="1:15" s="1" customFormat="1" ht="15" customHeight="1" x14ac:dyDescent="0.4">
      <c r="A604" s="7"/>
      <c r="B604" s="7"/>
      <c r="O604" s="2"/>
    </row>
    <row r="605" spans="1:15" s="1" customFormat="1" ht="15" customHeight="1" x14ac:dyDescent="0.4">
      <c r="A605" s="7"/>
      <c r="B605" s="7"/>
      <c r="O605" s="2"/>
    </row>
    <row r="606" spans="1:15" s="1" customFormat="1" ht="15" customHeight="1" x14ac:dyDescent="0.4">
      <c r="A606" s="7"/>
      <c r="B606" s="7"/>
      <c r="O606" s="2"/>
    </row>
    <row r="607" spans="1:15" s="1" customFormat="1" ht="15" customHeight="1" x14ac:dyDescent="0.4">
      <c r="A607" s="7"/>
      <c r="B607" s="7"/>
      <c r="O607" s="2"/>
    </row>
    <row r="608" spans="1:15" s="1" customFormat="1" ht="15" customHeight="1" x14ac:dyDescent="0.4">
      <c r="A608" s="7"/>
      <c r="B608" s="7"/>
      <c r="O608" s="2"/>
    </row>
    <row r="609" spans="1:15" s="1" customFormat="1" ht="15" customHeight="1" x14ac:dyDescent="0.4">
      <c r="A609" s="7"/>
      <c r="B609" s="7"/>
      <c r="O609" s="2"/>
    </row>
    <row r="610" spans="1:15" s="1" customFormat="1" ht="15" customHeight="1" x14ac:dyDescent="0.4">
      <c r="A610" s="7"/>
      <c r="B610" s="7"/>
      <c r="O610" s="2"/>
    </row>
    <row r="611" spans="1:15" s="1" customFormat="1" ht="15" customHeight="1" x14ac:dyDescent="0.4">
      <c r="A611" s="7"/>
      <c r="B611" s="7"/>
      <c r="O611" s="2"/>
    </row>
    <row r="612" spans="1:15" s="1" customFormat="1" ht="15" customHeight="1" x14ac:dyDescent="0.4">
      <c r="A612" s="7"/>
      <c r="B612" s="7"/>
      <c r="O612" s="2"/>
    </row>
    <row r="613" spans="1:15" s="1" customFormat="1" ht="15" customHeight="1" x14ac:dyDescent="0.4">
      <c r="A613" s="7"/>
      <c r="B613" s="7"/>
      <c r="O613" s="2"/>
    </row>
    <row r="614" spans="1:15" s="1" customFormat="1" ht="15" customHeight="1" x14ac:dyDescent="0.4">
      <c r="A614" s="7"/>
      <c r="B614" s="7"/>
      <c r="O614" s="2"/>
    </row>
    <row r="615" spans="1:15" s="1" customFormat="1" ht="15" customHeight="1" x14ac:dyDescent="0.4">
      <c r="A615" s="7"/>
      <c r="B615" s="7"/>
      <c r="O615" s="2"/>
    </row>
    <row r="616" spans="1:15" s="1" customFormat="1" ht="15" customHeight="1" x14ac:dyDescent="0.4">
      <c r="A616" s="7"/>
      <c r="B616" s="7"/>
      <c r="O616" s="2"/>
    </row>
    <row r="617" spans="1:15" s="1" customFormat="1" ht="15" customHeight="1" x14ac:dyDescent="0.4">
      <c r="A617" s="7"/>
      <c r="B617" s="7"/>
      <c r="O617" s="2"/>
    </row>
    <row r="618" spans="1:15" s="1" customFormat="1" ht="15" customHeight="1" x14ac:dyDescent="0.4">
      <c r="A618" s="7"/>
      <c r="B618" s="7"/>
      <c r="O618" s="2"/>
    </row>
    <row r="619" spans="1:15" s="1" customFormat="1" ht="15" customHeight="1" x14ac:dyDescent="0.4">
      <c r="A619" s="7"/>
      <c r="B619" s="7"/>
      <c r="O619" s="2"/>
    </row>
    <row r="620" spans="1:15" s="1" customFormat="1" ht="15" customHeight="1" x14ac:dyDescent="0.4">
      <c r="A620" s="7"/>
      <c r="B620" s="7"/>
      <c r="O620" s="2"/>
    </row>
    <row r="621" spans="1:15" s="1" customFormat="1" ht="15" customHeight="1" x14ac:dyDescent="0.4">
      <c r="A621" s="7"/>
      <c r="B621" s="7"/>
      <c r="O621" s="2"/>
    </row>
    <row r="622" spans="1:15" s="1" customFormat="1" ht="15" customHeight="1" x14ac:dyDescent="0.4">
      <c r="A622" s="7"/>
      <c r="B622" s="7"/>
      <c r="O622" s="2"/>
    </row>
    <row r="623" spans="1:15" s="1" customFormat="1" ht="15" customHeight="1" x14ac:dyDescent="0.4">
      <c r="A623" s="7"/>
      <c r="B623" s="7"/>
      <c r="O623" s="2"/>
    </row>
    <row r="624" spans="1:15" s="1" customFormat="1" ht="15" customHeight="1" x14ac:dyDescent="0.4">
      <c r="A624" s="7"/>
      <c r="B624" s="7"/>
      <c r="O624" s="2"/>
    </row>
    <row r="625" spans="1:15" s="1" customFormat="1" ht="15" customHeight="1" x14ac:dyDescent="0.4">
      <c r="A625" s="7"/>
      <c r="B625" s="7"/>
      <c r="O625" s="2"/>
    </row>
    <row r="626" spans="1:15" s="1" customFormat="1" ht="15" customHeight="1" x14ac:dyDescent="0.4">
      <c r="A626" s="7"/>
      <c r="B626" s="7"/>
      <c r="O626" s="2"/>
    </row>
    <row r="627" spans="1:15" s="1" customFormat="1" ht="15" customHeight="1" x14ac:dyDescent="0.4">
      <c r="A627" s="7"/>
      <c r="B627" s="7"/>
      <c r="O627" s="2"/>
    </row>
    <row r="628" spans="1:15" s="1" customFormat="1" ht="15" customHeight="1" x14ac:dyDescent="0.4">
      <c r="A628" s="7"/>
      <c r="B628" s="7"/>
      <c r="O628" s="2"/>
    </row>
    <row r="629" spans="1:15" s="1" customFormat="1" ht="15" customHeight="1" x14ac:dyDescent="0.4">
      <c r="A629" s="7"/>
      <c r="B629" s="7"/>
      <c r="O629" s="2"/>
    </row>
    <row r="630" spans="1:15" s="1" customFormat="1" ht="15" customHeight="1" x14ac:dyDescent="0.4">
      <c r="A630" s="7"/>
      <c r="B630" s="7"/>
      <c r="O630" s="2"/>
    </row>
    <row r="631" spans="1:15" s="1" customFormat="1" ht="15" customHeight="1" x14ac:dyDescent="0.4">
      <c r="A631" s="7"/>
      <c r="B631" s="7"/>
      <c r="O631" s="2"/>
    </row>
    <row r="632" spans="1:15" s="1" customFormat="1" ht="15" customHeight="1" x14ac:dyDescent="0.4">
      <c r="A632" s="7"/>
      <c r="B632" s="7"/>
      <c r="O632" s="2"/>
    </row>
    <row r="633" spans="1:15" s="1" customFormat="1" ht="15" customHeight="1" x14ac:dyDescent="0.4">
      <c r="A633" s="7"/>
      <c r="B633" s="7"/>
      <c r="O633" s="2"/>
    </row>
    <row r="634" spans="1:15" s="1" customFormat="1" ht="15" customHeight="1" x14ac:dyDescent="0.4">
      <c r="A634" s="7"/>
      <c r="B634" s="7"/>
      <c r="O634" s="2"/>
    </row>
    <row r="635" spans="1:15" s="1" customFormat="1" ht="15" customHeight="1" x14ac:dyDescent="0.4">
      <c r="A635" s="7"/>
      <c r="B635" s="7"/>
      <c r="O635" s="2"/>
    </row>
    <row r="636" spans="1:15" s="1" customFormat="1" ht="15" customHeight="1" x14ac:dyDescent="0.4">
      <c r="A636" s="7"/>
      <c r="B636" s="7"/>
      <c r="O636" s="2"/>
    </row>
    <row r="637" spans="1:15" s="1" customFormat="1" ht="15" customHeight="1" x14ac:dyDescent="0.4">
      <c r="A637" s="7"/>
      <c r="B637" s="7"/>
      <c r="O637" s="2"/>
    </row>
    <row r="638" spans="1:15" s="1" customFormat="1" ht="15" customHeight="1" x14ac:dyDescent="0.4">
      <c r="A638" s="7"/>
      <c r="B638" s="7"/>
      <c r="O638" s="2"/>
    </row>
    <row r="639" spans="1:15" s="1" customFormat="1" ht="15" customHeight="1" x14ac:dyDescent="0.4">
      <c r="A639" s="7"/>
      <c r="B639" s="7"/>
      <c r="O639" s="2"/>
    </row>
    <row r="640" spans="1:15" s="1" customFormat="1" ht="15" customHeight="1" x14ac:dyDescent="0.4">
      <c r="A640" s="7"/>
      <c r="B640" s="7"/>
      <c r="O640" s="2"/>
    </row>
    <row r="641" spans="1:15" s="1" customFormat="1" ht="15" customHeight="1" x14ac:dyDescent="0.4">
      <c r="A641" s="7"/>
      <c r="B641" s="7"/>
      <c r="O641" s="2"/>
    </row>
    <row r="642" spans="1:15" s="1" customFormat="1" ht="15" customHeight="1" x14ac:dyDescent="0.4">
      <c r="A642" s="7"/>
      <c r="B642" s="7"/>
      <c r="O642" s="2"/>
    </row>
    <row r="643" spans="1:15" s="1" customFormat="1" ht="15" customHeight="1" x14ac:dyDescent="0.4">
      <c r="A643" s="7"/>
      <c r="B643" s="7"/>
      <c r="O643" s="2"/>
    </row>
    <row r="644" spans="1:15" s="1" customFormat="1" ht="15" customHeight="1" x14ac:dyDescent="0.4">
      <c r="A644" s="7"/>
      <c r="B644" s="7"/>
      <c r="O644" s="2"/>
    </row>
    <row r="645" spans="1:15" s="1" customFormat="1" ht="15" customHeight="1" x14ac:dyDescent="0.4">
      <c r="A645" s="7"/>
      <c r="B645" s="7"/>
      <c r="O645" s="2"/>
    </row>
    <row r="646" spans="1:15" s="1" customFormat="1" ht="15" customHeight="1" x14ac:dyDescent="0.4">
      <c r="A646" s="7"/>
      <c r="B646" s="7"/>
      <c r="O646" s="2"/>
    </row>
    <row r="647" spans="1:15" s="1" customFormat="1" ht="15" customHeight="1" x14ac:dyDescent="0.4">
      <c r="A647" s="7"/>
      <c r="B647" s="7"/>
      <c r="O647" s="2"/>
    </row>
    <row r="648" spans="1:15" s="1" customFormat="1" ht="15" customHeight="1" x14ac:dyDescent="0.4">
      <c r="A648" s="7"/>
      <c r="B648" s="7"/>
      <c r="O648" s="2"/>
    </row>
    <row r="649" spans="1:15" s="1" customFormat="1" ht="15" customHeight="1" x14ac:dyDescent="0.4">
      <c r="A649" s="7"/>
      <c r="B649" s="7"/>
      <c r="O649" s="2"/>
    </row>
    <row r="650" spans="1:15" s="1" customFormat="1" ht="15" customHeight="1" x14ac:dyDescent="0.4">
      <c r="A650" s="7"/>
      <c r="B650" s="7"/>
      <c r="O650" s="2"/>
    </row>
    <row r="651" spans="1:15" s="1" customFormat="1" ht="15" customHeight="1" x14ac:dyDescent="0.4">
      <c r="A651" s="7"/>
      <c r="B651" s="7"/>
      <c r="O651" s="2"/>
    </row>
    <row r="652" spans="1:15" s="1" customFormat="1" ht="15" customHeight="1" x14ac:dyDescent="0.4">
      <c r="A652" s="7"/>
      <c r="B652" s="7"/>
      <c r="O652" s="2"/>
    </row>
    <row r="653" spans="1:15" s="1" customFormat="1" ht="15" customHeight="1" x14ac:dyDescent="0.4">
      <c r="A653" s="7"/>
      <c r="B653" s="7"/>
      <c r="O653" s="2"/>
    </row>
    <row r="654" spans="1:15" s="1" customFormat="1" ht="15" customHeight="1" x14ac:dyDescent="0.4">
      <c r="A654" s="7"/>
      <c r="B654" s="7"/>
      <c r="O654" s="2"/>
    </row>
    <row r="655" spans="1:15" s="1" customFormat="1" ht="15" customHeight="1" x14ac:dyDescent="0.4">
      <c r="A655" s="7"/>
      <c r="B655" s="7"/>
      <c r="O655" s="2"/>
    </row>
    <row r="656" spans="1:15" s="1" customFormat="1" ht="15" customHeight="1" x14ac:dyDescent="0.4">
      <c r="A656" s="7"/>
      <c r="B656" s="7"/>
      <c r="O656" s="2"/>
    </row>
    <row r="657" spans="1:15" s="1" customFormat="1" ht="15" customHeight="1" x14ac:dyDescent="0.4">
      <c r="A657" s="7"/>
      <c r="B657" s="7"/>
      <c r="O657" s="2"/>
    </row>
    <row r="658" spans="1:15" s="1" customFormat="1" ht="15" customHeight="1" x14ac:dyDescent="0.4">
      <c r="A658" s="7"/>
      <c r="B658" s="7"/>
      <c r="O658" s="2"/>
    </row>
    <row r="659" spans="1:15" s="1" customFormat="1" ht="15" customHeight="1" x14ac:dyDescent="0.4">
      <c r="A659" s="7"/>
      <c r="B659" s="7"/>
      <c r="O659" s="2"/>
    </row>
    <row r="660" spans="1:15" s="1" customFormat="1" ht="15" customHeight="1" x14ac:dyDescent="0.4">
      <c r="A660" s="7"/>
      <c r="B660" s="7"/>
      <c r="O660" s="2"/>
    </row>
    <row r="661" spans="1:15" s="1" customFormat="1" ht="15" customHeight="1" x14ac:dyDescent="0.4">
      <c r="A661" s="7"/>
      <c r="B661" s="7"/>
      <c r="O661" s="2"/>
    </row>
    <row r="662" spans="1:15" s="1" customFormat="1" ht="15" customHeight="1" x14ac:dyDescent="0.4">
      <c r="A662" s="7"/>
      <c r="B662" s="7"/>
      <c r="O662" s="2"/>
    </row>
    <row r="663" spans="1:15" s="1" customFormat="1" ht="15" customHeight="1" x14ac:dyDescent="0.4">
      <c r="A663" s="7"/>
      <c r="B663" s="7"/>
      <c r="O663" s="2"/>
    </row>
    <row r="664" spans="1:15" s="1" customFormat="1" ht="15" customHeight="1" x14ac:dyDescent="0.4">
      <c r="A664" s="7"/>
      <c r="B664" s="7"/>
      <c r="O664" s="2"/>
    </row>
    <row r="665" spans="1:15" s="1" customFormat="1" ht="15" customHeight="1" x14ac:dyDescent="0.4">
      <c r="A665" s="7"/>
      <c r="B665" s="7"/>
      <c r="O665" s="2"/>
    </row>
    <row r="666" spans="1:15" s="1" customFormat="1" ht="15" customHeight="1" x14ac:dyDescent="0.4">
      <c r="A666" s="7"/>
      <c r="B666" s="7"/>
      <c r="O666" s="2"/>
    </row>
    <row r="667" spans="1:15" s="1" customFormat="1" ht="15" customHeight="1" x14ac:dyDescent="0.4">
      <c r="A667" s="7"/>
      <c r="B667" s="7"/>
      <c r="O667" s="2"/>
    </row>
    <row r="668" spans="1:15" s="1" customFormat="1" ht="15" customHeight="1" x14ac:dyDescent="0.4">
      <c r="A668" s="7"/>
      <c r="B668" s="7"/>
      <c r="O668" s="2"/>
    </row>
    <row r="669" spans="1:15" s="1" customFormat="1" ht="15" customHeight="1" x14ac:dyDescent="0.4">
      <c r="A669" s="7"/>
      <c r="B669" s="7"/>
      <c r="O669" s="2"/>
    </row>
    <row r="670" spans="1:15" s="1" customFormat="1" ht="15" customHeight="1" x14ac:dyDescent="0.4">
      <c r="A670" s="7"/>
      <c r="B670" s="7"/>
      <c r="O670" s="2"/>
    </row>
    <row r="671" spans="1:15" s="1" customFormat="1" ht="15" customHeight="1" x14ac:dyDescent="0.4">
      <c r="A671" s="7"/>
      <c r="B671" s="7"/>
      <c r="O671" s="2"/>
    </row>
    <row r="672" spans="1:15" s="1" customFormat="1" ht="15" customHeight="1" x14ac:dyDescent="0.4">
      <c r="A672" s="7"/>
      <c r="B672" s="7"/>
      <c r="O672" s="2"/>
    </row>
    <row r="673" spans="1:15" s="1" customFormat="1" ht="15" customHeight="1" x14ac:dyDescent="0.4">
      <c r="A673" s="7"/>
      <c r="B673" s="7"/>
      <c r="O673" s="2"/>
    </row>
    <row r="674" spans="1:15" s="1" customFormat="1" ht="15" customHeight="1" x14ac:dyDescent="0.4">
      <c r="A674" s="7"/>
      <c r="B674" s="7"/>
      <c r="O674" s="2"/>
    </row>
    <row r="675" spans="1:15" s="1" customFormat="1" ht="15" customHeight="1" x14ac:dyDescent="0.4">
      <c r="A675" s="7"/>
      <c r="B675" s="7"/>
      <c r="O675" s="2"/>
    </row>
    <row r="676" spans="1:15" s="1" customFormat="1" ht="15" customHeight="1" x14ac:dyDescent="0.4">
      <c r="A676" s="7"/>
      <c r="B676" s="7"/>
      <c r="O676" s="2"/>
    </row>
    <row r="677" spans="1:15" s="1" customFormat="1" ht="15" customHeight="1" x14ac:dyDescent="0.4">
      <c r="A677" s="7"/>
      <c r="B677" s="7"/>
      <c r="O677" s="2"/>
    </row>
    <row r="678" spans="1:15" s="1" customFormat="1" ht="15" customHeight="1" x14ac:dyDescent="0.4">
      <c r="A678" s="7"/>
      <c r="B678" s="7"/>
      <c r="O678" s="2"/>
    </row>
    <row r="679" spans="1:15" s="1" customFormat="1" ht="15" customHeight="1" x14ac:dyDescent="0.4">
      <c r="A679" s="7"/>
      <c r="B679" s="7"/>
      <c r="O679" s="2"/>
    </row>
    <row r="680" spans="1:15" s="1" customFormat="1" ht="15" customHeight="1" x14ac:dyDescent="0.4">
      <c r="A680" s="7"/>
      <c r="B680" s="7"/>
      <c r="O680" s="2"/>
    </row>
    <row r="681" spans="1:15" s="1" customFormat="1" ht="15" customHeight="1" x14ac:dyDescent="0.4">
      <c r="A681" s="7"/>
      <c r="B681" s="7"/>
      <c r="O681" s="2"/>
    </row>
    <row r="682" spans="1:15" s="1" customFormat="1" ht="15" customHeight="1" x14ac:dyDescent="0.4">
      <c r="A682" s="7"/>
      <c r="B682" s="7"/>
      <c r="O682" s="2"/>
    </row>
    <row r="683" spans="1:15" s="1" customFormat="1" ht="15" customHeight="1" x14ac:dyDescent="0.4">
      <c r="A683" s="7"/>
      <c r="B683" s="7"/>
      <c r="O683" s="2"/>
    </row>
    <row r="684" spans="1:15" s="1" customFormat="1" ht="15" customHeight="1" x14ac:dyDescent="0.4">
      <c r="A684" s="7"/>
      <c r="B684" s="7"/>
      <c r="O684" s="2"/>
    </row>
    <row r="685" spans="1:15" s="1" customFormat="1" ht="15" customHeight="1" x14ac:dyDescent="0.4">
      <c r="A685" s="7"/>
      <c r="B685" s="7"/>
      <c r="O685" s="2"/>
    </row>
    <row r="686" spans="1:15" s="1" customFormat="1" ht="15" customHeight="1" x14ac:dyDescent="0.4">
      <c r="A686" s="7"/>
      <c r="B686" s="7"/>
      <c r="O686" s="2"/>
    </row>
    <row r="687" spans="1:15" s="1" customFormat="1" ht="15" customHeight="1" x14ac:dyDescent="0.4">
      <c r="A687" s="7"/>
      <c r="B687" s="7"/>
      <c r="O687" s="2"/>
    </row>
    <row r="688" spans="1:15" s="1" customFormat="1" ht="15" customHeight="1" x14ac:dyDescent="0.4">
      <c r="A688" s="7"/>
      <c r="B688" s="7"/>
      <c r="O688" s="2"/>
    </row>
    <row r="689" spans="1:15" s="1" customFormat="1" ht="15" customHeight="1" x14ac:dyDescent="0.4">
      <c r="A689" s="7"/>
      <c r="B689" s="7"/>
      <c r="O689" s="2"/>
    </row>
    <row r="690" spans="1:15" s="1" customFormat="1" ht="15" customHeight="1" x14ac:dyDescent="0.4">
      <c r="A690" s="7"/>
      <c r="B690" s="7"/>
      <c r="O690" s="2"/>
    </row>
    <row r="691" spans="1:15" s="1" customFormat="1" ht="15" customHeight="1" x14ac:dyDescent="0.4">
      <c r="A691" s="7"/>
      <c r="B691" s="7"/>
      <c r="O691" s="2"/>
    </row>
    <row r="692" spans="1:15" s="1" customFormat="1" ht="15" customHeight="1" x14ac:dyDescent="0.4">
      <c r="A692" s="7"/>
      <c r="B692" s="7"/>
      <c r="O692" s="2"/>
    </row>
    <row r="693" spans="1:15" s="1" customFormat="1" ht="15" customHeight="1" x14ac:dyDescent="0.4">
      <c r="A693" s="7"/>
      <c r="B693" s="7"/>
      <c r="O693" s="2"/>
    </row>
    <row r="694" spans="1:15" s="1" customFormat="1" ht="15" customHeight="1" x14ac:dyDescent="0.4">
      <c r="A694" s="7"/>
      <c r="B694" s="7"/>
      <c r="O694" s="2"/>
    </row>
    <row r="695" spans="1:15" s="1" customFormat="1" ht="15" customHeight="1" x14ac:dyDescent="0.4">
      <c r="A695" s="7"/>
      <c r="B695" s="7"/>
      <c r="O695" s="2"/>
    </row>
    <row r="696" spans="1:15" s="1" customFormat="1" ht="15" customHeight="1" x14ac:dyDescent="0.4">
      <c r="A696" s="7"/>
      <c r="B696" s="7"/>
      <c r="O696" s="2"/>
    </row>
    <row r="697" spans="1:15" s="1" customFormat="1" ht="15" customHeight="1" x14ac:dyDescent="0.4">
      <c r="A697" s="7"/>
      <c r="B697" s="7"/>
      <c r="O697" s="2"/>
    </row>
    <row r="698" spans="1:15" s="1" customFormat="1" ht="15" customHeight="1" x14ac:dyDescent="0.4">
      <c r="A698" s="7"/>
      <c r="B698" s="7"/>
      <c r="O698" s="2"/>
    </row>
    <row r="699" spans="1:15" s="1" customFormat="1" ht="15" customHeight="1" x14ac:dyDescent="0.4">
      <c r="A699" s="7"/>
      <c r="B699" s="7"/>
      <c r="O699" s="2"/>
    </row>
    <row r="700" spans="1:15" s="1" customFormat="1" ht="15" customHeight="1" x14ac:dyDescent="0.4">
      <c r="A700" s="7"/>
      <c r="B700" s="7"/>
      <c r="O700" s="2"/>
    </row>
    <row r="701" spans="1:15" s="1" customFormat="1" ht="15" customHeight="1" x14ac:dyDescent="0.4">
      <c r="A701" s="7"/>
      <c r="B701" s="7"/>
      <c r="O701" s="2"/>
    </row>
    <row r="702" spans="1:15" s="1" customFormat="1" ht="15" customHeight="1" x14ac:dyDescent="0.4">
      <c r="A702" s="7"/>
      <c r="B702" s="7"/>
      <c r="O702" s="2"/>
    </row>
    <row r="703" spans="1:15" s="1" customFormat="1" ht="15" customHeight="1" x14ac:dyDescent="0.4">
      <c r="A703" s="7"/>
      <c r="B703" s="7"/>
      <c r="O703" s="2"/>
    </row>
    <row r="704" spans="1:15" s="1" customFormat="1" ht="15" customHeight="1" x14ac:dyDescent="0.4">
      <c r="A704" s="7"/>
      <c r="B704" s="7"/>
      <c r="O704" s="2"/>
    </row>
    <row r="705" spans="1:15" s="1" customFormat="1" ht="15" customHeight="1" x14ac:dyDescent="0.4">
      <c r="A705" s="7"/>
      <c r="B705" s="7"/>
      <c r="O705" s="2"/>
    </row>
    <row r="706" spans="1:15" s="1" customFormat="1" ht="15" customHeight="1" x14ac:dyDescent="0.4">
      <c r="A706" s="7"/>
      <c r="B706" s="7"/>
      <c r="O706" s="2"/>
    </row>
    <row r="707" spans="1:15" s="1" customFormat="1" ht="15" customHeight="1" x14ac:dyDescent="0.4">
      <c r="A707" s="7"/>
      <c r="B707" s="7"/>
      <c r="O707" s="2"/>
    </row>
    <row r="708" spans="1:15" s="1" customFormat="1" ht="15" customHeight="1" x14ac:dyDescent="0.4">
      <c r="A708" s="7"/>
      <c r="B708" s="7"/>
      <c r="O708" s="2"/>
    </row>
    <row r="709" spans="1:15" s="1" customFormat="1" ht="15" customHeight="1" x14ac:dyDescent="0.4">
      <c r="A709" s="7"/>
      <c r="B709" s="7"/>
      <c r="O709" s="2"/>
    </row>
    <row r="710" spans="1:15" s="1" customFormat="1" ht="15" customHeight="1" x14ac:dyDescent="0.4">
      <c r="A710" s="7"/>
      <c r="B710" s="7"/>
      <c r="O710" s="2"/>
    </row>
    <row r="711" spans="1:15" s="1" customFormat="1" ht="15" customHeight="1" x14ac:dyDescent="0.4">
      <c r="A711" s="7"/>
      <c r="B711" s="7"/>
      <c r="O711" s="2"/>
    </row>
    <row r="712" spans="1:15" s="1" customFormat="1" ht="15" customHeight="1" x14ac:dyDescent="0.4">
      <c r="A712" s="7"/>
      <c r="B712" s="7"/>
      <c r="O712" s="2"/>
    </row>
    <row r="713" spans="1:15" s="1" customFormat="1" ht="15" customHeight="1" x14ac:dyDescent="0.4">
      <c r="A713" s="7"/>
      <c r="B713" s="7"/>
      <c r="O713" s="2"/>
    </row>
    <row r="714" spans="1:15" s="1" customFormat="1" ht="15" customHeight="1" x14ac:dyDescent="0.4">
      <c r="A714" s="7"/>
      <c r="B714" s="7"/>
      <c r="O714" s="2"/>
    </row>
    <row r="715" spans="1:15" s="1" customFormat="1" ht="15" customHeight="1" x14ac:dyDescent="0.4">
      <c r="A715" s="7"/>
      <c r="B715" s="7"/>
      <c r="O715" s="2"/>
    </row>
    <row r="716" spans="1:15" s="1" customFormat="1" ht="15" customHeight="1" x14ac:dyDescent="0.4">
      <c r="A716" s="7"/>
      <c r="B716" s="7"/>
      <c r="O716" s="2"/>
    </row>
    <row r="717" spans="1:15" s="1" customFormat="1" ht="15" customHeight="1" x14ac:dyDescent="0.4">
      <c r="A717" s="7"/>
      <c r="B717" s="7"/>
      <c r="O717" s="2"/>
    </row>
    <row r="718" spans="1:15" s="1" customFormat="1" ht="15" customHeight="1" x14ac:dyDescent="0.4">
      <c r="A718" s="7"/>
      <c r="B718" s="7"/>
      <c r="O718" s="2"/>
    </row>
    <row r="719" spans="1:15" s="1" customFormat="1" ht="15" customHeight="1" x14ac:dyDescent="0.4">
      <c r="A719" s="7"/>
      <c r="B719" s="7"/>
      <c r="O719" s="2"/>
    </row>
    <row r="720" spans="1:15" s="1" customFormat="1" ht="15" customHeight="1" x14ac:dyDescent="0.4">
      <c r="A720" s="7"/>
      <c r="B720" s="7"/>
      <c r="O720" s="2"/>
    </row>
    <row r="721" spans="1:15" s="1" customFormat="1" ht="15" customHeight="1" x14ac:dyDescent="0.4">
      <c r="A721" s="7"/>
      <c r="B721" s="7"/>
      <c r="O721" s="2"/>
    </row>
    <row r="722" spans="1:15" s="1" customFormat="1" ht="15" customHeight="1" x14ac:dyDescent="0.4">
      <c r="A722" s="7"/>
      <c r="B722" s="7"/>
      <c r="O722" s="2"/>
    </row>
    <row r="723" spans="1:15" s="1" customFormat="1" ht="15" customHeight="1" x14ac:dyDescent="0.4">
      <c r="A723" s="7"/>
      <c r="B723" s="7"/>
      <c r="O723" s="2"/>
    </row>
    <row r="724" spans="1:15" s="1" customFormat="1" ht="15" customHeight="1" x14ac:dyDescent="0.4">
      <c r="A724" s="7"/>
      <c r="B724" s="7"/>
      <c r="O724" s="2"/>
    </row>
    <row r="725" spans="1:15" s="1" customFormat="1" ht="15" customHeight="1" x14ac:dyDescent="0.4">
      <c r="A725" s="7"/>
      <c r="B725" s="7"/>
      <c r="O725" s="2"/>
    </row>
    <row r="726" spans="1:15" s="1" customFormat="1" ht="15" customHeight="1" x14ac:dyDescent="0.4">
      <c r="A726" s="7"/>
      <c r="B726" s="7"/>
      <c r="O726" s="2"/>
    </row>
    <row r="727" spans="1:15" s="1" customFormat="1" ht="15" customHeight="1" x14ac:dyDescent="0.4">
      <c r="A727" s="7"/>
      <c r="B727" s="7"/>
      <c r="O727" s="2"/>
    </row>
    <row r="728" spans="1:15" s="1" customFormat="1" ht="15" customHeight="1" x14ac:dyDescent="0.4">
      <c r="A728" s="7"/>
      <c r="B728" s="7"/>
      <c r="O728" s="2"/>
    </row>
    <row r="729" spans="1:15" s="1" customFormat="1" ht="15" customHeight="1" x14ac:dyDescent="0.4">
      <c r="A729" s="7"/>
      <c r="B729" s="7"/>
      <c r="O729" s="2"/>
    </row>
    <row r="730" spans="1:15" s="1" customFormat="1" ht="15" customHeight="1" x14ac:dyDescent="0.4">
      <c r="A730" s="7"/>
      <c r="B730" s="7"/>
      <c r="O730" s="2"/>
    </row>
    <row r="731" spans="1:15" s="1" customFormat="1" ht="15" customHeight="1" x14ac:dyDescent="0.4">
      <c r="A731" s="7"/>
      <c r="B731" s="7"/>
      <c r="O731" s="2"/>
    </row>
    <row r="732" spans="1:15" s="1" customFormat="1" ht="15" customHeight="1" x14ac:dyDescent="0.4">
      <c r="A732" s="7"/>
      <c r="B732" s="7"/>
      <c r="O732" s="2"/>
    </row>
    <row r="733" spans="1:15" s="1" customFormat="1" ht="15" customHeight="1" x14ac:dyDescent="0.4">
      <c r="A733" s="7"/>
      <c r="B733" s="7"/>
      <c r="O733" s="2"/>
    </row>
    <row r="734" spans="1:15" s="1" customFormat="1" ht="15" customHeight="1" x14ac:dyDescent="0.4">
      <c r="A734" s="7"/>
      <c r="B734" s="7"/>
      <c r="O734" s="2"/>
    </row>
    <row r="735" spans="1:15" s="1" customFormat="1" ht="15" customHeight="1" x14ac:dyDescent="0.4">
      <c r="A735" s="7"/>
      <c r="B735" s="7"/>
      <c r="O735" s="2"/>
    </row>
    <row r="736" spans="1:15" s="1" customFormat="1" ht="15" customHeight="1" x14ac:dyDescent="0.4">
      <c r="A736" s="7"/>
      <c r="B736" s="7"/>
      <c r="O736" s="2"/>
    </row>
    <row r="737" spans="1:15" s="1" customFormat="1" ht="15" customHeight="1" x14ac:dyDescent="0.4">
      <c r="A737" s="7"/>
      <c r="B737" s="7"/>
      <c r="O737" s="2"/>
    </row>
    <row r="738" spans="1:15" s="1" customFormat="1" ht="15" customHeight="1" x14ac:dyDescent="0.4">
      <c r="A738" s="7"/>
      <c r="B738" s="7"/>
      <c r="O738" s="2"/>
    </row>
    <row r="739" spans="1:15" s="1" customFormat="1" ht="15" customHeight="1" x14ac:dyDescent="0.4">
      <c r="A739" s="7"/>
      <c r="B739" s="7"/>
      <c r="O739" s="2"/>
    </row>
    <row r="740" spans="1:15" s="1" customFormat="1" ht="15" customHeight="1" x14ac:dyDescent="0.4">
      <c r="A740" s="7"/>
      <c r="B740" s="7"/>
      <c r="O740" s="2"/>
    </row>
    <row r="741" spans="1:15" s="1" customFormat="1" ht="15" customHeight="1" x14ac:dyDescent="0.4">
      <c r="A741" s="7"/>
      <c r="B741" s="7"/>
      <c r="O741" s="2"/>
    </row>
    <row r="742" spans="1:15" s="1" customFormat="1" ht="15" customHeight="1" x14ac:dyDescent="0.4">
      <c r="A742" s="7"/>
      <c r="B742" s="7"/>
      <c r="O742" s="2"/>
    </row>
    <row r="743" spans="1:15" s="1" customFormat="1" ht="15" customHeight="1" x14ac:dyDescent="0.4">
      <c r="A743" s="7"/>
      <c r="B743" s="7"/>
      <c r="O743" s="2"/>
    </row>
    <row r="744" spans="1:15" s="1" customFormat="1" ht="15" customHeight="1" x14ac:dyDescent="0.4">
      <c r="A744" s="7"/>
      <c r="B744" s="7"/>
      <c r="O744" s="2"/>
    </row>
    <row r="745" spans="1:15" s="1" customFormat="1" ht="15" customHeight="1" x14ac:dyDescent="0.4">
      <c r="A745" s="7"/>
      <c r="B745" s="7"/>
      <c r="O745" s="2"/>
    </row>
    <row r="746" spans="1:15" s="1" customFormat="1" ht="15" customHeight="1" x14ac:dyDescent="0.4">
      <c r="A746" s="7"/>
      <c r="B746" s="7"/>
      <c r="O746" s="2"/>
    </row>
    <row r="747" spans="1:15" s="1" customFormat="1" ht="15" customHeight="1" x14ac:dyDescent="0.4">
      <c r="A747" s="7"/>
      <c r="B747" s="7"/>
      <c r="O747" s="2"/>
    </row>
    <row r="748" spans="1:15" s="1" customFormat="1" ht="15" customHeight="1" x14ac:dyDescent="0.4">
      <c r="A748" s="7"/>
      <c r="B748" s="7"/>
      <c r="O748" s="2"/>
    </row>
    <row r="749" spans="1:15" s="1" customFormat="1" ht="15" customHeight="1" x14ac:dyDescent="0.4">
      <c r="A749" s="7"/>
      <c r="B749" s="7"/>
      <c r="O749" s="2"/>
    </row>
    <row r="750" spans="1:15" s="1" customFormat="1" ht="15" customHeight="1" x14ac:dyDescent="0.4">
      <c r="A750" s="7"/>
      <c r="B750" s="7"/>
      <c r="O750" s="2"/>
    </row>
    <row r="751" spans="1:15" s="1" customFormat="1" ht="15" customHeight="1" x14ac:dyDescent="0.4">
      <c r="A751" s="7"/>
      <c r="B751" s="7"/>
      <c r="O751" s="2"/>
    </row>
    <row r="752" spans="1:15" s="1" customFormat="1" ht="15" customHeight="1" x14ac:dyDescent="0.4">
      <c r="A752" s="7"/>
      <c r="B752" s="7"/>
      <c r="O752" s="2"/>
    </row>
    <row r="753" spans="1:15" s="1" customFormat="1" ht="15" customHeight="1" x14ac:dyDescent="0.4">
      <c r="A753" s="7"/>
      <c r="B753" s="7"/>
      <c r="O753" s="2"/>
    </row>
    <row r="754" spans="1:15" s="1" customFormat="1" ht="15" customHeight="1" x14ac:dyDescent="0.4">
      <c r="A754" s="7"/>
      <c r="B754" s="7"/>
      <c r="O754" s="2"/>
    </row>
    <row r="755" spans="1:15" s="1" customFormat="1" ht="15" customHeight="1" x14ac:dyDescent="0.4">
      <c r="A755" s="7"/>
      <c r="B755" s="7"/>
      <c r="O755" s="2"/>
    </row>
    <row r="756" spans="1:15" s="1" customFormat="1" ht="15" customHeight="1" x14ac:dyDescent="0.4">
      <c r="A756" s="7"/>
      <c r="B756" s="7"/>
      <c r="O756" s="2"/>
    </row>
    <row r="757" spans="1:15" s="1" customFormat="1" ht="15" customHeight="1" x14ac:dyDescent="0.4">
      <c r="A757" s="7"/>
      <c r="B757" s="7"/>
      <c r="O757" s="2"/>
    </row>
    <row r="758" spans="1:15" s="1" customFormat="1" ht="15" customHeight="1" x14ac:dyDescent="0.4">
      <c r="A758" s="7"/>
      <c r="B758" s="7"/>
      <c r="O758" s="2"/>
    </row>
    <row r="759" spans="1:15" s="1" customFormat="1" ht="15" customHeight="1" x14ac:dyDescent="0.4">
      <c r="A759" s="7"/>
      <c r="B759" s="7"/>
      <c r="O759" s="2"/>
    </row>
    <row r="760" spans="1:15" s="1" customFormat="1" ht="15" customHeight="1" x14ac:dyDescent="0.4">
      <c r="A760" s="7"/>
      <c r="B760" s="7"/>
      <c r="O760" s="2"/>
    </row>
    <row r="761" spans="1:15" s="1" customFormat="1" ht="15" customHeight="1" x14ac:dyDescent="0.4">
      <c r="A761" s="7"/>
      <c r="B761" s="7"/>
      <c r="O761" s="2"/>
    </row>
    <row r="762" spans="1:15" s="1" customFormat="1" ht="15" customHeight="1" x14ac:dyDescent="0.4">
      <c r="A762" s="7"/>
      <c r="B762" s="7"/>
      <c r="O762" s="2"/>
    </row>
    <row r="763" spans="1:15" s="1" customFormat="1" ht="15" customHeight="1" x14ac:dyDescent="0.4">
      <c r="A763" s="7"/>
      <c r="B763" s="7"/>
      <c r="O763" s="2"/>
    </row>
    <row r="764" spans="1:15" s="1" customFormat="1" ht="15" customHeight="1" x14ac:dyDescent="0.4">
      <c r="A764" s="7"/>
      <c r="B764" s="7"/>
      <c r="O764" s="2"/>
    </row>
    <row r="765" spans="1:15" s="1" customFormat="1" ht="15" customHeight="1" x14ac:dyDescent="0.4">
      <c r="A765" s="7"/>
      <c r="B765" s="7"/>
      <c r="O765" s="2"/>
    </row>
    <row r="766" spans="1:15" s="1" customFormat="1" ht="15" customHeight="1" x14ac:dyDescent="0.4">
      <c r="A766" s="7"/>
      <c r="B766" s="7"/>
      <c r="O766" s="2"/>
    </row>
    <row r="767" spans="1:15" s="1" customFormat="1" ht="15" customHeight="1" x14ac:dyDescent="0.4">
      <c r="A767" s="7"/>
      <c r="B767" s="7"/>
      <c r="O767" s="2"/>
    </row>
    <row r="768" spans="1:15" s="1" customFormat="1" ht="15" customHeight="1" x14ac:dyDescent="0.4">
      <c r="A768" s="7"/>
      <c r="B768" s="7"/>
      <c r="O768" s="2"/>
    </row>
    <row r="769" spans="1:15" s="1" customFormat="1" ht="15" customHeight="1" x14ac:dyDescent="0.4">
      <c r="A769" s="7"/>
      <c r="B769" s="7"/>
      <c r="O769" s="2"/>
    </row>
    <row r="770" spans="1:15" s="1" customFormat="1" ht="15" customHeight="1" x14ac:dyDescent="0.4">
      <c r="A770" s="7"/>
      <c r="B770" s="7"/>
      <c r="O770" s="2"/>
    </row>
    <row r="771" spans="1:15" s="1" customFormat="1" ht="15" customHeight="1" x14ac:dyDescent="0.4">
      <c r="A771" s="7"/>
      <c r="B771" s="7"/>
      <c r="O771" s="2"/>
    </row>
    <row r="772" spans="1:15" s="1" customFormat="1" ht="15" customHeight="1" x14ac:dyDescent="0.4">
      <c r="A772" s="7"/>
      <c r="B772" s="7"/>
      <c r="O772" s="2"/>
    </row>
    <row r="773" spans="1:15" s="1" customFormat="1" ht="15" customHeight="1" x14ac:dyDescent="0.4">
      <c r="A773" s="7"/>
      <c r="B773" s="7"/>
      <c r="O773" s="2"/>
    </row>
    <row r="774" spans="1:15" s="1" customFormat="1" ht="15" customHeight="1" x14ac:dyDescent="0.4">
      <c r="A774" s="7"/>
      <c r="B774" s="7"/>
      <c r="O774" s="2"/>
    </row>
    <row r="775" spans="1:15" s="1" customFormat="1" ht="15" customHeight="1" x14ac:dyDescent="0.4">
      <c r="A775" s="7"/>
      <c r="B775" s="7"/>
      <c r="O775" s="2"/>
    </row>
    <row r="776" spans="1:15" s="1" customFormat="1" ht="15" customHeight="1" x14ac:dyDescent="0.4">
      <c r="A776" s="7"/>
      <c r="B776" s="7"/>
      <c r="O776" s="2"/>
    </row>
    <row r="777" spans="1:15" s="1" customFormat="1" ht="15" customHeight="1" x14ac:dyDescent="0.4">
      <c r="A777" s="7"/>
      <c r="B777" s="7"/>
      <c r="O777" s="2"/>
    </row>
    <row r="778" spans="1:15" s="1" customFormat="1" ht="15" customHeight="1" x14ac:dyDescent="0.4">
      <c r="A778" s="7"/>
      <c r="B778" s="7"/>
      <c r="O778" s="2"/>
    </row>
    <row r="779" spans="1:15" s="1" customFormat="1" ht="15" customHeight="1" x14ac:dyDescent="0.4">
      <c r="A779" s="7"/>
      <c r="B779" s="7"/>
      <c r="O779" s="2"/>
    </row>
    <row r="780" spans="1:15" s="1" customFormat="1" ht="15" customHeight="1" x14ac:dyDescent="0.4">
      <c r="A780" s="7"/>
      <c r="B780" s="7"/>
      <c r="O780" s="2"/>
    </row>
    <row r="781" spans="1:15" s="1" customFormat="1" ht="15" customHeight="1" x14ac:dyDescent="0.4">
      <c r="A781" s="7"/>
      <c r="B781" s="7"/>
      <c r="O781" s="2"/>
    </row>
    <row r="782" spans="1:15" s="1" customFormat="1" ht="15" customHeight="1" x14ac:dyDescent="0.4">
      <c r="A782" s="7"/>
      <c r="B782" s="7"/>
      <c r="O782" s="2"/>
    </row>
    <row r="783" spans="1:15" s="1" customFormat="1" ht="15" customHeight="1" x14ac:dyDescent="0.4">
      <c r="A783" s="7"/>
      <c r="B783" s="7"/>
      <c r="O783" s="2"/>
    </row>
    <row r="784" spans="1:15" s="1" customFormat="1" ht="15" customHeight="1" x14ac:dyDescent="0.4">
      <c r="A784" s="7"/>
      <c r="B784" s="7"/>
      <c r="O784" s="2"/>
    </row>
    <row r="785" spans="1:15" s="1" customFormat="1" ht="15" customHeight="1" x14ac:dyDescent="0.4">
      <c r="A785" s="7"/>
      <c r="B785" s="7"/>
      <c r="O785" s="2"/>
    </row>
    <row r="786" spans="1:15" s="1" customFormat="1" ht="15" customHeight="1" x14ac:dyDescent="0.4">
      <c r="A786" s="7"/>
      <c r="B786" s="7"/>
      <c r="O786" s="2"/>
    </row>
    <row r="787" spans="1:15" s="1" customFormat="1" ht="15" customHeight="1" x14ac:dyDescent="0.4">
      <c r="A787" s="7"/>
      <c r="B787" s="7"/>
      <c r="O787" s="2"/>
    </row>
    <row r="788" spans="1:15" s="1" customFormat="1" ht="15" customHeight="1" x14ac:dyDescent="0.4">
      <c r="A788" s="7"/>
      <c r="B788" s="7"/>
      <c r="O788" s="2"/>
    </row>
    <row r="789" spans="1:15" s="1" customFormat="1" ht="15" customHeight="1" x14ac:dyDescent="0.4">
      <c r="A789" s="7"/>
      <c r="B789" s="7"/>
      <c r="O789" s="2"/>
    </row>
    <row r="790" spans="1:15" s="1" customFormat="1" ht="15" customHeight="1" x14ac:dyDescent="0.4">
      <c r="A790" s="7"/>
      <c r="B790" s="7"/>
      <c r="O790" s="2"/>
    </row>
    <row r="791" spans="1:15" s="1" customFormat="1" ht="15" customHeight="1" x14ac:dyDescent="0.4">
      <c r="A791" s="7"/>
      <c r="B791" s="7"/>
      <c r="O791" s="2"/>
    </row>
    <row r="792" spans="1:15" s="1" customFormat="1" ht="15" customHeight="1" x14ac:dyDescent="0.4">
      <c r="A792" s="7"/>
      <c r="B792" s="7"/>
      <c r="O792" s="2"/>
    </row>
    <row r="793" spans="1:15" s="1" customFormat="1" ht="15" customHeight="1" x14ac:dyDescent="0.4">
      <c r="A793" s="7"/>
      <c r="B793" s="7"/>
      <c r="O793" s="2"/>
    </row>
    <row r="794" spans="1:15" s="1" customFormat="1" ht="15" customHeight="1" x14ac:dyDescent="0.4">
      <c r="A794" s="7"/>
      <c r="B794" s="7"/>
      <c r="O794" s="2"/>
    </row>
    <row r="795" spans="1:15" s="1" customFormat="1" ht="15" customHeight="1" x14ac:dyDescent="0.4">
      <c r="A795" s="7"/>
      <c r="B795" s="7"/>
      <c r="O795" s="2"/>
    </row>
    <row r="796" spans="1:15" s="1" customFormat="1" ht="15" customHeight="1" x14ac:dyDescent="0.4">
      <c r="A796" s="7"/>
      <c r="B796" s="7"/>
      <c r="O796" s="2"/>
    </row>
    <row r="797" spans="1:15" s="1" customFormat="1" ht="15" customHeight="1" x14ac:dyDescent="0.4">
      <c r="A797" s="7"/>
      <c r="B797" s="7"/>
      <c r="O797" s="2"/>
    </row>
    <row r="798" spans="1:15" s="1" customFormat="1" ht="15" customHeight="1" x14ac:dyDescent="0.4">
      <c r="A798" s="7"/>
      <c r="B798" s="7"/>
      <c r="O798" s="2"/>
    </row>
    <row r="799" spans="1:15" s="1" customFormat="1" ht="15" customHeight="1" x14ac:dyDescent="0.4">
      <c r="A799" s="7"/>
      <c r="B799" s="7"/>
      <c r="O799" s="2"/>
    </row>
    <row r="800" spans="1:15" s="1" customFormat="1" ht="15" customHeight="1" x14ac:dyDescent="0.4">
      <c r="A800" s="7"/>
      <c r="B800" s="7"/>
      <c r="O800" s="2"/>
    </row>
    <row r="801" spans="1:15" s="1" customFormat="1" ht="15" customHeight="1" x14ac:dyDescent="0.4">
      <c r="A801" s="7"/>
      <c r="B801" s="7"/>
      <c r="O801" s="2"/>
    </row>
    <row r="802" spans="1:15" s="1" customFormat="1" ht="15" customHeight="1" x14ac:dyDescent="0.4">
      <c r="A802" s="7"/>
      <c r="B802" s="7"/>
      <c r="O802" s="2"/>
    </row>
    <row r="803" spans="1:15" s="1" customFormat="1" ht="15" customHeight="1" x14ac:dyDescent="0.4">
      <c r="A803" s="7"/>
      <c r="B803" s="7"/>
      <c r="O803" s="2"/>
    </row>
    <row r="804" spans="1:15" s="1" customFormat="1" ht="15" customHeight="1" x14ac:dyDescent="0.4">
      <c r="A804" s="7"/>
      <c r="B804" s="7"/>
      <c r="O804" s="2"/>
    </row>
    <row r="805" spans="1:15" s="1" customFormat="1" ht="15" customHeight="1" x14ac:dyDescent="0.4">
      <c r="A805" s="7"/>
      <c r="B805" s="7"/>
      <c r="O805" s="2"/>
    </row>
    <row r="806" spans="1:15" s="1" customFormat="1" ht="15" customHeight="1" x14ac:dyDescent="0.4">
      <c r="A806" s="7"/>
      <c r="B806" s="7"/>
      <c r="O806" s="2"/>
    </row>
    <row r="807" spans="1:15" s="1" customFormat="1" ht="15" customHeight="1" x14ac:dyDescent="0.4">
      <c r="A807" s="7"/>
      <c r="B807" s="7"/>
      <c r="O807" s="2"/>
    </row>
    <row r="808" spans="1:15" s="1" customFormat="1" ht="15" customHeight="1" x14ac:dyDescent="0.4">
      <c r="A808" s="7"/>
      <c r="B808" s="7"/>
      <c r="O808" s="2"/>
    </row>
    <row r="809" spans="1:15" s="1" customFormat="1" ht="15" customHeight="1" x14ac:dyDescent="0.4">
      <c r="A809" s="7"/>
      <c r="B809" s="7"/>
      <c r="O809" s="2"/>
    </row>
    <row r="810" spans="1:15" s="1" customFormat="1" ht="15" customHeight="1" x14ac:dyDescent="0.4">
      <c r="A810" s="7"/>
      <c r="B810" s="7"/>
      <c r="O810" s="2"/>
    </row>
    <row r="811" spans="1:15" s="1" customFormat="1" ht="15" customHeight="1" x14ac:dyDescent="0.4">
      <c r="A811" s="7"/>
      <c r="B811" s="7"/>
      <c r="O811" s="2"/>
    </row>
    <row r="812" spans="1:15" s="1" customFormat="1" ht="15" customHeight="1" x14ac:dyDescent="0.4">
      <c r="A812" s="7"/>
      <c r="B812" s="7"/>
      <c r="O812" s="2"/>
    </row>
    <row r="813" spans="1:15" s="1" customFormat="1" ht="15" customHeight="1" x14ac:dyDescent="0.4">
      <c r="A813" s="7"/>
      <c r="B813" s="7"/>
      <c r="O813" s="2"/>
    </row>
    <row r="814" spans="1:15" s="1" customFormat="1" ht="15" customHeight="1" x14ac:dyDescent="0.4">
      <c r="A814" s="7"/>
      <c r="B814" s="7"/>
      <c r="O814" s="2"/>
    </row>
    <row r="815" spans="1:15" s="1" customFormat="1" ht="15" customHeight="1" x14ac:dyDescent="0.4">
      <c r="A815" s="7"/>
      <c r="B815" s="7"/>
      <c r="O815" s="2"/>
    </row>
    <row r="816" spans="1:15" s="1" customFormat="1" ht="15" customHeight="1" x14ac:dyDescent="0.4">
      <c r="A816" s="7"/>
      <c r="B816" s="7"/>
      <c r="O816" s="2"/>
    </row>
    <row r="817" spans="1:15" s="1" customFormat="1" ht="15" customHeight="1" x14ac:dyDescent="0.4">
      <c r="A817" s="7"/>
      <c r="B817" s="7"/>
      <c r="O817" s="2"/>
    </row>
    <row r="818" spans="1:15" s="1" customFormat="1" ht="15" customHeight="1" x14ac:dyDescent="0.4">
      <c r="A818" s="7"/>
      <c r="B818" s="7"/>
      <c r="O818" s="2"/>
    </row>
    <row r="819" spans="1:15" s="1" customFormat="1" ht="15" customHeight="1" x14ac:dyDescent="0.4">
      <c r="A819" s="7"/>
      <c r="B819" s="7"/>
      <c r="O819" s="2"/>
    </row>
    <row r="820" spans="1:15" s="1" customFormat="1" ht="15" customHeight="1" x14ac:dyDescent="0.4">
      <c r="A820" s="7"/>
      <c r="B820" s="7"/>
      <c r="O820" s="2"/>
    </row>
    <row r="821" spans="1:15" s="1" customFormat="1" ht="15" customHeight="1" x14ac:dyDescent="0.4">
      <c r="A821" s="7"/>
      <c r="B821" s="7"/>
      <c r="O821" s="2"/>
    </row>
    <row r="822" spans="1:15" s="1" customFormat="1" ht="15" customHeight="1" x14ac:dyDescent="0.4">
      <c r="A822" s="7"/>
      <c r="B822" s="7"/>
      <c r="O822" s="2"/>
    </row>
    <row r="823" spans="1:15" s="1" customFormat="1" ht="15" customHeight="1" x14ac:dyDescent="0.4">
      <c r="A823" s="7"/>
      <c r="B823" s="7"/>
      <c r="O823" s="2"/>
    </row>
    <row r="824" spans="1:15" s="1" customFormat="1" ht="15" customHeight="1" x14ac:dyDescent="0.4">
      <c r="A824" s="7"/>
      <c r="B824" s="7"/>
      <c r="O824" s="2"/>
    </row>
    <row r="825" spans="1:15" s="1" customFormat="1" ht="15" customHeight="1" x14ac:dyDescent="0.4">
      <c r="A825" s="7"/>
      <c r="B825" s="7"/>
      <c r="O825" s="2"/>
    </row>
    <row r="826" spans="1:15" s="1" customFormat="1" ht="15" customHeight="1" x14ac:dyDescent="0.4">
      <c r="A826" s="7"/>
      <c r="B826" s="7"/>
      <c r="O826" s="2"/>
    </row>
    <row r="827" spans="1:15" s="1" customFormat="1" ht="15" customHeight="1" x14ac:dyDescent="0.4">
      <c r="A827" s="7"/>
      <c r="B827" s="7"/>
      <c r="O827" s="2"/>
    </row>
    <row r="828" spans="1:15" s="1" customFormat="1" ht="15" customHeight="1" x14ac:dyDescent="0.4">
      <c r="A828" s="7"/>
      <c r="B828" s="7"/>
      <c r="O828" s="2"/>
    </row>
    <row r="829" spans="1:15" s="1" customFormat="1" ht="15" customHeight="1" x14ac:dyDescent="0.4">
      <c r="A829" s="7"/>
      <c r="B829" s="7"/>
      <c r="O829" s="2"/>
    </row>
    <row r="830" spans="1:15" s="1" customFormat="1" ht="15" customHeight="1" x14ac:dyDescent="0.4">
      <c r="A830" s="7"/>
      <c r="B830" s="7"/>
      <c r="O830" s="2"/>
    </row>
    <row r="831" spans="1:15" s="1" customFormat="1" ht="15" customHeight="1" x14ac:dyDescent="0.4">
      <c r="A831" s="7"/>
      <c r="B831" s="7"/>
      <c r="O831" s="2"/>
    </row>
    <row r="832" spans="1:15" s="1" customFormat="1" ht="15" customHeight="1" x14ac:dyDescent="0.4">
      <c r="A832" s="7"/>
      <c r="B832" s="7"/>
      <c r="O832" s="2"/>
    </row>
    <row r="833" spans="1:15" s="1" customFormat="1" ht="15" customHeight="1" x14ac:dyDescent="0.4">
      <c r="A833" s="7"/>
      <c r="B833" s="7"/>
      <c r="O833" s="2"/>
    </row>
    <row r="834" spans="1:15" s="1" customFormat="1" ht="15" customHeight="1" x14ac:dyDescent="0.4">
      <c r="A834" s="7"/>
      <c r="B834" s="7"/>
      <c r="O834" s="2"/>
    </row>
    <row r="835" spans="1:15" s="1" customFormat="1" ht="15" customHeight="1" x14ac:dyDescent="0.4">
      <c r="A835" s="7"/>
      <c r="B835" s="7"/>
      <c r="O835" s="2"/>
    </row>
    <row r="836" spans="1:15" s="1" customFormat="1" ht="15" customHeight="1" x14ac:dyDescent="0.4">
      <c r="A836" s="7"/>
      <c r="B836" s="7"/>
      <c r="O836" s="2"/>
    </row>
    <row r="837" spans="1:15" s="1" customFormat="1" ht="15" customHeight="1" x14ac:dyDescent="0.4">
      <c r="A837" s="7"/>
      <c r="B837" s="7"/>
      <c r="O837" s="2"/>
    </row>
    <row r="838" spans="1:15" s="1" customFormat="1" ht="15" customHeight="1" x14ac:dyDescent="0.4">
      <c r="A838" s="7"/>
      <c r="B838" s="7"/>
      <c r="O838" s="2"/>
    </row>
    <row r="839" spans="1:15" s="1" customFormat="1" ht="15" customHeight="1" x14ac:dyDescent="0.4">
      <c r="A839" s="7"/>
      <c r="B839" s="7"/>
      <c r="O839" s="2"/>
    </row>
    <row r="840" spans="1:15" s="1" customFormat="1" ht="15" customHeight="1" x14ac:dyDescent="0.4">
      <c r="A840" s="7"/>
      <c r="B840" s="7"/>
      <c r="O840" s="2"/>
    </row>
    <row r="841" spans="1:15" s="1" customFormat="1" ht="15" customHeight="1" x14ac:dyDescent="0.4">
      <c r="A841" s="7"/>
      <c r="B841" s="7"/>
      <c r="O841" s="2"/>
    </row>
    <row r="842" spans="1:15" s="1" customFormat="1" ht="15" customHeight="1" x14ac:dyDescent="0.4">
      <c r="A842" s="7"/>
      <c r="B842" s="7"/>
      <c r="O842" s="2"/>
    </row>
    <row r="843" spans="1:15" s="1" customFormat="1" ht="15" customHeight="1" x14ac:dyDescent="0.4">
      <c r="A843" s="7"/>
      <c r="B843" s="7"/>
      <c r="O843" s="2"/>
    </row>
    <row r="844" spans="1:15" s="1" customFormat="1" ht="15" customHeight="1" x14ac:dyDescent="0.4">
      <c r="A844" s="7"/>
      <c r="B844" s="7"/>
      <c r="O844" s="2"/>
    </row>
    <row r="845" spans="1:15" s="1" customFormat="1" ht="15" customHeight="1" x14ac:dyDescent="0.4">
      <c r="A845" s="7"/>
      <c r="B845" s="7"/>
      <c r="O845" s="2"/>
    </row>
    <row r="846" spans="1:15" s="1" customFormat="1" ht="15" customHeight="1" x14ac:dyDescent="0.4">
      <c r="A846" s="7"/>
      <c r="B846" s="7"/>
      <c r="O846" s="2"/>
    </row>
    <row r="847" spans="1:15" s="1" customFormat="1" ht="15" customHeight="1" x14ac:dyDescent="0.4">
      <c r="A847" s="7"/>
      <c r="B847" s="7"/>
      <c r="O847" s="2"/>
    </row>
    <row r="848" spans="1:15" s="1" customFormat="1" ht="15" customHeight="1" x14ac:dyDescent="0.4">
      <c r="A848" s="7"/>
      <c r="B848" s="7"/>
      <c r="O848" s="2"/>
    </row>
    <row r="849" spans="1:15" s="1" customFormat="1" ht="15" customHeight="1" x14ac:dyDescent="0.4">
      <c r="A849" s="7"/>
      <c r="B849" s="7"/>
      <c r="O849" s="2"/>
    </row>
    <row r="850" spans="1:15" s="1" customFormat="1" ht="15" customHeight="1" x14ac:dyDescent="0.4">
      <c r="A850" s="7"/>
      <c r="B850" s="7"/>
      <c r="O850" s="2"/>
    </row>
    <row r="851" spans="1:15" s="1" customFormat="1" ht="15" customHeight="1" x14ac:dyDescent="0.4">
      <c r="A851" s="7"/>
      <c r="B851" s="7"/>
      <c r="O851" s="2"/>
    </row>
    <row r="852" spans="1:15" s="1" customFormat="1" ht="15" customHeight="1" x14ac:dyDescent="0.4">
      <c r="A852" s="7"/>
      <c r="B852" s="7"/>
      <c r="O852" s="2"/>
    </row>
    <row r="853" spans="1:15" s="1" customFormat="1" ht="15" customHeight="1" x14ac:dyDescent="0.4">
      <c r="A853" s="7"/>
      <c r="B853" s="7"/>
      <c r="O853" s="2"/>
    </row>
    <row r="854" spans="1:15" s="1" customFormat="1" ht="15" customHeight="1" x14ac:dyDescent="0.4">
      <c r="A854" s="7"/>
      <c r="B854" s="7"/>
      <c r="O854" s="2"/>
    </row>
    <row r="855" spans="1:15" s="1" customFormat="1" ht="15" customHeight="1" x14ac:dyDescent="0.4">
      <c r="A855" s="7"/>
      <c r="B855" s="7"/>
      <c r="O855" s="2"/>
    </row>
    <row r="856" spans="1:15" s="1" customFormat="1" ht="15" customHeight="1" x14ac:dyDescent="0.4">
      <c r="A856" s="7"/>
      <c r="B856" s="7"/>
      <c r="O856" s="2"/>
    </row>
    <row r="857" spans="1:15" s="1" customFormat="1" ht="15" customHeight="1" x14ac:dyDescent="0.4">
      <c r="A857" s="7"/>
      <c r="B857" s="7"/>
      <c r="O857" s="2"/>
    </row>
    <row r="858" spans="1:15" s="1" customFormat="1" ht="15" customHeight="1" x14ac:dyDescent="0.4">
      <c r="A858" s="7"/>
      <c r="B858" s="7"/>
      <c r="O858" s="2"/>
    </row>
    <row r="859" spans="1:15" s="1" customFormat="1" ht="15" customHeight="1" x14ac:dyDescent="0.4">
      <c r="A859" s="7"/>
      <c r="B859" s="7"/>
      <c r="O859" s="2"/>
    </row>
    <row r="860" spans="1:15" s="1" customFormat="1" ht="15" customHeight="1" x14ac:dyDescent="0.4">
      <c r="A860" s="7"/>
      <c r="B860" s="7"/>
      <c r="O860" s="2"/>
    </row>
    <row r="861" spans="1:15" s="1" customFormat="1" ht="15" customHeight="1" x14ac:dyDescent="0.4">
      <c r="A861" s="7"/>
      <c r="B861" s="7"/>
      <c r="O861" s="2"/>
    </row>
    <row r="862" spans="1:15" s="1" customFormat="1" ht="15" customHeight="1" x14ac:dyDescent="0.4">
      <c r="A862" s="7"/>
      <c r="B862" s="7"/>
      <c r="O862" s="2"/>
    </row>
    <row r="863" spans="1:15" s="1" customFormat="1" ht="15" customHeight="1" x14ac:dyDescent="0.4">
      <c r="A863" s="7"/>
      <c r="B863" s="7"/>
      <c r="O863" s="2"/>
    </row>
    <row r="864" spans="1:15" s="1" customFormat="1" ht="15" customHeight="1" x14ac:dyDescent="0.4">
      <c r="A864" s="7"/>
      <c r="B864" s="7"/>
      <c r="O864" s="2"/>
    </row>
    <row r="865" spans="1:15" s="1" customFormat="1" ht="15" customHeight="1" x14ac:dyDescent="0.4">
      <c r="A865" s="7"/>
      <c r="B865" s="7"/>
      <c r="O865" s="2"/>
    </row>
    <row r="866" spans="1:15" s="1" customFormat="1" ht="15" customHeight="1" x14ac:dyDescent="0.4">
      <c r="A866" s="7"/>
      <c r="B866" s="7"/>
      <c r="O866" s="2"/>
    </row>
    <row r="867" spans="1:15" s="1" customFormat="1" ht="15" customHeight="1" x14ac:dyDescent="0.4">
      <c r="A867" s="7"/>
      <c r="B867" s="7"/>
      <c r="O867" s="2"/>
    </row>
    <row r="868" spans="1:15" s="1" customFormat="1" ht="15" customHeight="1" x14ac:dyDescent="0.4">
      <c r="A868" s="7"/>
      <c r="B868" s="7"/>
      <c r="O868" s="2"/>
    </row>
    <row r="869" spans="1:15" s="1" customFormat="1" ht="15" customHeight="1" x14ac:dyDescent="0.4">
      <c r="A869" s="7"/>
      <c r="B869" s="7"/>
      <c r="O869" s="2"/>
    </row>
    <row r="870" spans="1:15" s="1" customFormat="1" ht="15" customHeight="1" x14ac:dyDescent="0.4">
      <c r="A870" s="7"/>
      <c r="B870" s="7"/>
      <c r="O870" s="2"/>
    </row>
    <row r="871" spans="1:15" s="1" customFormat="1" ht="15" customHeight="1" x14ac:dyDescent="0.4">
      <c r="A871" s="7"/>
      <c r="B871" s="7"/>
      <c r="O871" s="2"/>
    </row>
    <row r="872" spans="1:15" s="1" customFormat="1" ht="15" customHeight="1" x14ac:dyDescent="0.4">
      <c r="A872" s="7"/>
      <c r="B872" s="7"/>
      <c r="O872" s="2"/>
    </row>
    <row r="873" spans="1:15" s="1" customFormat="1" ht="15" customHeight="1" x14ac:dyDescent="0.4">
      <c r="A873" s="7"/>
      <c r="B873" s="7"/>
      <c r="O873" s="2"/>
    </row>
    <row r="874" spans="1:15" s="1" customFormat="1" ht="15" customHeight="1" x14ac:dyDescent="0.4">
      <c r="A874" s="7"/>
      <c r="B874" s="7"/>
      <c r="O874" s="2"/>
    </row>
    <row r="875" spans="1:15" s="1" customFormat="1" ht="15" customHeight="1" x14ac:dyDescent="0.4">
      <c r="A875" s="7"/>
      <c r="B875" s="7"/>
      <c r="O875" s="2"/>
    </row>
    <row r="876" spans="1:15" s="1" customFormat="1" ht="15" customHeight="1" x14ac:dyDescent="0.4">
      <c r="A876" s="7"/>
      <c r="B876" s="7"/>
      <c r="O876" s="2"/>
    </row>
    <row r="877" spans="1:15" s="1" customFormat="1" ht="15" customHeight="1" x14ac:dyDescent="0.4">
      <c r="A877" s="7"/>
      <c r="B877" s="7"/>
      <c r="O877" s="2"/>
    </row>
    <row r="878" spans="1:15" s="1" customFormat="1" ht="15" customHeight="1" x14ac:dyDescent="0.4">
      <c r="A878" s="7"/>
      <c r="B878" s="7"/>
      <c r="O878" s="2"/>
    </row>
    <row r="879" spans="1:15" s="1" customFormat="1" ht="15" customHeight="1" x14ac:dyDescent="0.4">
      <c r="A879" s="7"/>
      <c r="B879" s="7"/>
      <c r="O879" s="2"/>
    </row>
    <row r="880" spans="1:15" s="1" customFormat="1" ht="15" customHeight="1" x14ac:dyDescent="0.4">
      <c r="A880" s="7"/>
      <c r="B880" s="7"/>
      <c r="O880" s="2"/>
    </row>
    <row r="881" spans="1:15" s="1" customFormat="1" ht="15" customHeight="1" x14ac:dyDescent="0.4">
      <c r="A881" s="7"/>
      <c r="B881" s="7"/>
      <c r="O881" s="2"/>
    </row>
    <row r="882" spans="1:15" s="1" customFormat="1" ht="15" customHeight="1" x14ac:dyDescent="0.4">
      <c r="A882" s="7"/>
      <c r="B882" s="7"/>
      <c r="O882" s="2"/>
    </row>
    <row r="883" spans="1:15" s="1" customFormat="1" ht="15" customHeight="1" x14ac:dyDescent="0.4">
      <c r="A883" s="7"/>
      <c r="B883" s="7"/>
      <c r="O883" s="2"/>
    </row>
    <row r="884" spans="1:15" s="1" customFormat="1" ht="15" customHeight="1" x14ac:dyDescent="0.4">
      <c r="A884" s="7"/>
      <c r="B884" s="7"/>
      <c r="O884" s="2"/>
    </row>
    <row r="885" spans="1:15" s="1" customFormat="1" ht="15" customHeight="1" x14ac:dyDescent="0.4">
      <c r="A885" s="7"/>
      <c r="B885" s="7"/>
      <c r="O885" s="2"/>
    </row>
    <row r="886" spans="1:15" s="1" customFormat="1" ht="15" customHeight="1" x14ac:dyDescent="0.4">
      <c r="A886" s="7"/>
      <c r="B886" s="7"/>
      <c r="O886" s="2"/>
    </row>
    <row r="887" spans="1:15" s="1" customFormat="1" ht="15" customHeight="1" x14ac:dyDescent="0.4">
      <c r="A887" s="7"/>
      <c r="B887" s="7"/>
      <c r="O887" s="2"/>
    </row>
    <row r="888" spans="1:15" s="1" customFormat="1" ht="15" customHeight="1" x14ac:dyDescent="0.4">
      <c r="A888" s="7"/>
      <c r="B888" s="7"/>
      <c r="O888" s="2"/>
    </row>
    <row r="889" spans="1:15" s="1" customFormat="1" ht="15" customHeight="1" x14ac:dyDescent="0.4">
      <c r="A889" s="7"/>
      <c r="B889" s="7"/>
      <c r="O889" s="2"/>
    </row>
    <row r="890" spans="1:15" s="1" customFormat="1" ht="15" customHeight="1" x14ac:dyDescent="0.4">
      <c r="A890" s="7"/>
      <c r="B890" s="7"/>
      <c r="O890" s="2"/>
    </row>
    <row r="891" spans="1:15" s="1" customFormat="1" ht="15" customHeight="1" x14ac:dyDescent="0.4">
      <c r="A891" s="7"/>
      <c r="B891" s="7"/>
      <c r="O891" s="2"/>
    </row>
    <row r="892" spans="1:15" s="1" customFormat="1" ht="15" customHeight="1" x14ac:dyDescent="0.4">
      <c r="A892" s="7"/>
      <c r="B892" s="7"/>
      <c r="O892" s="2"/>
    </row>
    <row r="893" spans="1:15" s="1" customFormat="1" ht="15" customHeight="1" x14ac:dyDescent="0.4">
      <c r="A893" s="7"/>
      <c r="B893" s="7"/>
      <c r="O893" s="2"/>
    </row>
    <row r="894" spans="1:15" s="1" customFormat="1" ht="15" customHeight="1" x14ac:dyDescent="0.4">
      <c r="A894" s="7"/>
      <c r="B894" s="7"/>
      <c r="O894" s="2"/>
    </row>
    <row r="895" spans="1:15" s="1" customFormat="1" ht="15" customHeight="1" x14ac:dyDescent="0.4">
      <c r="A895" s="7"/>
      <c r="B895" s="7"/>
      <c r="O895" s="2"/>
    </row>
    <row r="896" spans="1:15" s="1" customFormat="1" ht="15" customHeight="1" x14ac:dyDescent="0.4">
      <c r="A896" s="7"/>
      <c r="B896" s="7"/>
      <c r="O896" s="2"/>
    </row>
    <row r="897" spans="1:15" s="1" customFormat="1" ht="15" customHeight="1" x14ac:dyDescent="0.4">
      <c r="A897" s="7"/>
      <c r="B897" s="7"/>
      <c r="O897" s="2"/>
    </row>
    <row r="898" spans="1:15" s="1" customFormat="1" ht="15" customHeight="1" x14ac:dyDescent="0.4">
      <c r="A898" s="7"/>
      <c r="B898" s="7"/>
      <c r="O898" s="2"/>
    </row>
    <row r="899" spans="1:15" s="1" customFormat="1" ht="15" customHeight="1" x14ac:dyDescent="0.4">
      <c r="A899" s="7"/>
      <c r="B899" s="7"/>
      <c r="O899" s="2"/>
    </row>
    <row r="900" spans="1:15" s="1" customFormat="1" ht="15" customHeight="1" x14ac:dyDescent="0.4">
      <c r="A900" s="7"/>
      <c r="B900" s="7"/>
      <c r="O900" s="2"/>
    </row>
    <row r="901" spans="1:15" s="1" customFormat="1" ht="15" customHeight="1" x14ac:dyDescent="0.4">
      <c r="A901" s="7"/>
      <c r="B901" s="7"/>
      <c r="O901" s="2"/>
    </row>
    <row r="902" spans="1:15" s="1" customFormat="1" ht="15" customHeight="1" x14ac:dyDescent="0.4">
      <c r="A902" s="7"/>
      <c r="B902" s="7"/>
      <c r="O902" s="2"/>
    </row>
    <row r="903" spans="1:15" s="1" customFormat="1" ht="15" customHeight="1" x14ac:dyDescent="0.4">
      <c r="A903" s="7"/>
      <c r="B903" s="7"/>
      <c r="O903" s="2"/>
    </row>
    <row r="904" spans="1:15" s="1" customFormat="1" ht="15" customHeight="1" x14ac:dyDescent="0.4">
      <c r="A904" s="7"/>
      <c r="B904" s="7"/>
      <c r="O904" s="2"/>
    </row>
    <row r="905" spans="1:15" s="1" customFormat="1" ht="15" customHeight="1" x14ac:dyDescent="0.4">
      <c r="A905" s="7"/>
      <c r="B905" s="7"/>
      <c r="O905" s="2"/>
    </row>
    <row r="906" spans="1:15" s="1" customFormat="1" ht="15" customHeight="1" x14ac:dyDescent="0.4">
      <c r="A906" s="7"/>
      <c r="B906" s="7"/>
      <c r="O906" s="2"/>
    </row>
    <row r="907" spans="1:15" s="1" customFormat="1" ht="15" customHeight="1" x14ac:dyDescent="0.4">
      <c r="A907" s="7"/>
      <c r="B907" s="7"/>
      <c r="O907" s="2"/>
    </row>
    <row r="908" spans="1:15" s="1" customFormat="1" ht="15" customHeight="1" x14ac:dyDescent="0.4">
      <c r="A908" s="7"/>
      <c r="B908" s="7"/>
      <c r="O908" s="2"/>
    </row>
    <row r="909" spans="1:15" s="1" customFormat="1" ht="15" customHeight="1" x14ac:dyDescent="0.4">
      <c r="A909" s="7"/>
      <c r="B909" s="7"/>
      <c r="O909" s="2"/>
    </row>
    <row r="910" spans="1:15" s="1" customFormat="1" ht="15" customHeight="1" x14ac:dyDescent="0.4">
      <c r="A910" s="7"/>
      <c r="B910" s="7"/>
      <c r="O910" s="2"/>
    </row>
    <row r="911" spans="1:15" s="1" customFormat="1" ht="15" customHeight="1" x14ac:dyDescent="0.4">
      <c r="A911" s="7"/>
      <c r="B911" s="7"/>
      <c r="O911" s="2"/>
    </row>
    <row r="912" spans="1:15" s="1" customFormat="1" ht="15" customHeight="1" x14ac:dyDescent="0.4">
      <c r="A912" s="7"/>
      <c r="B912" s="7"/>
      <c r="O912" s="2"/>
    </row>
    <row r="913" spans="1:15" s="1" customFormat="1" ht="15" customHeight="1" x14ac:dyDescent="0.4">
      <c r="A913" s="7"/>
      <c r="B913" s="7"/>
      <c r="O913" s="2"/>
    </row>
    <row r="914" spans="1:15" s="1" customFormat="1" ht="15" customHeight="1" x14ac:dyDescent="0.4">
      <c r="A914" s="7"/>
      <c r="B914" s="7"/>
      <c r="O914" s="2"/>
    </row>
    <row r="915" spans="1:15" s="1" customFormat="1" ht="15" customHeight="1" x14ac:dyDescent="0.4">
      <c r="A915" s="7"/>
      <c r="B915" s="7"/>
      <c r="O915" s="2"/>
    </row>
    <row r="916" spans="1:15" s="1" customFormat="1" ht="15" customHeight="1" x14ac:dyDescent="0.4">
      <c r="A916" s="7"/>
      <c r="B916" s="7"/>
      <c r="O916" s="2"/>
    </row>
    <row r="917" spans="1:15" s="1" customFormat="1" ht="15" customHeight="1" x14ac:dyDescent="0.4">
      <c r="A917" s="7"/>
      <c r="B917" s="7"/>
      <c r="O917" s="2"/>
    </row>
    <row r="918" spans="1:15" s="1" customFormat="1" ht="15" customHeight="1" x14ac:dyDescent="0.4">
      <c r="A918" s="7"/>
      <c r="B918" s="7"/>
      <c r="O918" s="2"/>
    </row>
    <row r="919" spans="1:15" s="1" customFormat="1" ht="15" customHeight="1" x14ac:dyDescent="0.4">
      <c r="A919" s="7"/>
      <c r="B919" s="7"/>
      <c r="O919" s="2"/>
    </row>
    <row r="920" spans="1:15" s="1" customFormat="1" ht="15" customHeight="1" x14ac:dyDescent="0.4">
      <c r="A920" s="7"/>
      <c r="B920" s="7"/>
      <c r="O920" s="2"/>
    </row>
    <row r="921" spans="1:15" s="1" customFormat="1" ht="15" customHeight="1" x14ac:dyDescent="0.4">
      <c r="A921" s="7"/>
      <c r="B921" s="7"/>
      <c r="O921" s="2"/>
    </row>
    <row r="922" spans="1:15" s="1" customFormat="1" ht="15" customHeight="1" x14ac:dyDescent="0.4">
      <c r="A922" s="7"/>
      <c r="B922" s="7"/>
      <c r="O922" s="2"/>
    </row>
    <row r="923" spans="1:15" s="1" customFormat="1" ht="15" customHeight="1" x14ac:dyDescent="0.4">
      <c r="A923" s="7"/>
      <c r="B923" s="7"/>
      <c r="O923" s="2"/>
    </row>
    <row r="924" spans="1:15" s="1" customFormat="1" ht="15" customHeight="1" x14ac:dyDescent="0.4">
      <c r="A924" s="7"/>
      <c r="B924" s="7"/>
      <c r="O924" s="2"/>
    </row>
    <row r="925" spans="1:15" s="1" customFormat="1" ht="15" customHeight="1" x14ac:dyDescent="0.4">
      <c r="A925" s="7"/>
      <c r="B925" s="7"/>
      <c r="O925" s="2"/>
    </row>
    <row r="926" spans="1:15" s="1" customFormat="1" ht="15" customHeight="1" x14ac:dyDescent="0.4">
      <c r="A926" s="7"/>
      <c r="B926" s="7"/>
      <c r="O926" s="2"/>
    </row>
    <row r="927" spans="1:15" s="1" customFormat="1" ht="15" customHeight="1" x14ac:dyDescent="0.4">
      <c r="A927" s="7"/>
      <c r="B927" s="7"/>
      <c r="O927" s="2"/>
    </row>
    <row r="928" spans="1:15" s="1" customFormat="1" ht="15" customHeight="1" x14ac:dyDescent="0.4">
      <c r="A928" s="7"/>
      <c r="B928" s="7"/>
      <c r="O928" s="2"/>
    </row>
    <row r="929" spans="1:15" s="1" customFormat="1" ht="15" customHeight="1" x14ac:dyDescent="0.4">
      <c r="A929" s="7"/>
      <c r="B929" s="7"/>
      <c r="O929" s="2"/>
    </row>
    <row r="930" spans="1:15" s="1" customFormat="1" ht="15" customHeight="1" x14ac:dyDescent="0.4">
      <c r="A930" s="7"/>
      <c r="B930" s="7"/>
      <c r="O930" s="2"/>
    </row>
    <row r="931" spans="1:15" s="1" customFormat="1" ht="15" customHeight="1" x14ac:dyDescent="0.4">
      <c r="A931" s="7"/>
      <c r="B931" s="7"/>
      <c r="O931" s="2"/>
    </row>
    <row r="932" spans="1:15" s="1" customFormat="1" ht="15" customHeight="1" x14ac:dyDescent="0.4">
      <c r="A932" s="7"/>
      <c r="B932" s="7"/>
      <c r="O932" s="2"/>
    </row>
    <row r="933" spans="1:15" s="1" customFormat="1" ht="15" customHeight="1" x14ac:dyDescent="0.4">
      <c r="A933" s="7"/>
      <c r="B933" s="7"/>
      <c r="O933" s="2"/>
    </row>
    <row r="934" spans="1:15" s="1" customFormat="1" ht="15" customHeight="1" x14ac:dyDescent="0.4">
      <c r="A934" s="7"/>
      <c r="B934" s="7"/>
      <c r="O934" s="2"/>
    </row>
    <row r="935" spans="1:15" s="1" customFormat="1" ht="15" customHeight="1" x14ac:dyDescent="0.4">
      <c r="A935" s="7"/>
      <c r="B935" s="7"/>
      <c r="O935" s="2"/>
    </row>
    <row r="936" spans="1:15" s="1" customFormat="1" ht="15" customHeight="1" x14ac:dyDescent="0.4">
      <c r="A936" s="7"/>
      <c r="B936" s="7"/>
      <c r="O936" s="2"/>
    </row>
    <row r="937" spans="1:15" s="1" customFormat="1" ht="15" customHeight="1" x14ac:dyDescent="0.4">
      <c r="A937" s="7"/>
      <c r="B937" s="7"/>
      <c r="O937" s="2"/>
    </row>
    <row r="938" spans="1:15" s="1" customFormat="1" ht="15" customHeight="1" x14ac:dyDescent="0.4">
      <c r="A938" s="7"/>
      <c r="B938" s="7"/>
      <c r="O938" s="2"/>
    </row>
    <row r="939" spans="1:15" s="1" customFormat="1" ht="15" customHeight="1" x14ac:dyDescent="0.4">
      <c r="A939" s="7"/>
      <c r="B939" s="7"/>
      <c r="O939" s="2"/>
    </row>
    <row r="940" spans="1:15" s="1" customFormat="1" ht="15" customHeight="1" x14ac:dyDescent="0.4">
      <c r="A940" s="7"/>
      <c r="B940" s="7"/>
      <c r="O940" s="2"/>
    </row>
    <row r="941" spans="1:15" s="1" customFormat="1" ht="15" customHeight="1" x14ac:dyDescent="0.4">
      <c r="A941" s="7"/>
      <c r="B941" s="7"/>
      <c r="O941" s="2"/>
    </row>
    <row r="942" spans="1:15" s="1" customFormat="1" ht="15" customHeight="1" x14ac:dyDescent="0.4">
      <c r="A942" s="7"/>
      <c r="B942" s="7"/>
      <c r="O942" s="2"/>
    </row>
    <row r="943" spans="1:15" s="1" customFormat="1" ht="15" customHeight="1" x14ac:dyDescent="0.4">
      <c r="A943" s="7"/>
      <c r="B943" s="7"/>
      <c r="O943" s="2"/>
    </row>
    <row r="944" spans="1:15" s="1" customFormat="1" ht="15" customHeight="1" x14ac:dyDescent="0.4">
      <c r="A944" s="7"/>
      <c r="B944" s="7"/>
      <c r="O944" s="2"/>
    </row>
    <row r="945" spans="1:15" s="1" customFormat="1" ht="15" customHeight="1" x14ac:dyDescent="0.4">
      <c r="A945" s="7"/>
      <c r="B945" s="7"/>
      <c r="O945" s="2"/>
    </row>
    <row r="946" spans="1:15" s="1" customFormat="1" ht="15" customHeight="1" x14ac:dyDescent="0.4">
      <c r="A946" s="7"/>
      <c r="B946" s="7"/>
      <c r="O946" s="2"/>
    </row>
    <row r="947" spans="1:15" s="1" customFormat="1" ht="15" customHeight="1" x14ac:dyDescent="0.4">
      <c r="A947" s="7"/>
      <c r="B947" s="7"/>
      <c r="O947" s="2"/>
    </row>
    <row r="948" spans="1:15" s="1" customFormat="1" ht="15" customHeight="1" x14ac:dyDescent="0.4">
      <c r="A948" s="7"/>
      <c r="B948" s="7"/>
      <c r="O948" s="2"/>
    </row>
    <row r="949" spans="1:15" s="1" customFormat="1" ht="15" customHeight="1" x14ac:dyDescent="0.4">
      <c r="A949" s="7"/>
      <c r="B949" s="7"/>
      <c r="O949" s="2"/>
    </row>
    <row r="950" spans="1:15" s="1" customFormat="1" ht="15" customHeight="1" x14ac:dyDescent="0.4">
      <c r="A950" s="7"/>
      <c r="B950" s="7"/>
      <c r="O950" s="2"/>
    </row>
    <row r="951" spans="1:15" s="1" customFormat="1" ht="15" customHeight="1" x14ac:dyDescent="0.4">
      <c r="A951" s="7"/>
      <c r="B951" s="7"/>
      <c r="O951" s="2"/>
    </row>
    <row r="952" spans="1:15" s="1" customFormat="1" ht="15" customHeight="1" x14ac:dyDescent="0.4">
      <c r="A952" s="7"/>
      <c r="B952" s="7"/>
      <c r="O952" s="2"/>
    </row>
    <row r="953" spans="1:15" s="1" customFormat="1" ht="15" customHeight="1" x14ac:dyDescent="0.4">
      <c r="A953" s="7"/>
      <c r="B953" s="7"/>
      <c r="O953" s="2"/>
    </row>
    <row r="954" spans="1:15" s="1" customFormat="1" ht="15" customHeight="1" x14ac:dyDescent="0.4">
      <c r="A954" s="7"/>
      <c r="B954" s="7"/>
      <c r="O954" s="2"/>
    </row>
    <row r="955" spans="1:15" s="1" customFormat="1" ht="15" customHeight="1" x14ac:dyDescent="0.4">
      <c r="A955" s="7"/>
      <c r="B955" s="7"/>
      <c r="O955" s="2"/>
    </row>
    <row r="956" spans="1:15" s="1" customFormat="1" ht="15" customHeight="1" x14ac:dyDescent="0.4">
      <c r="A956" s="7"/>
      <c r="B956" s="7"/>
      <c r="O956" s="2"/>
    </row>
    <row r="957" spans="1:15" s="1" customFormat="1" ht="15" customHeight="1" x14ac:dyDescent="0.4">
      <c r="A957" s="7"/>
      <c r="B957" s="7"/>
      <c r="O957" s="2"/>
    </row>
    <row r="958" spans="1:15" s="1" customFormat="1" ht="15" customHeight="1" x14ac:dyDescent="0.4">
      <c r="A958" s="7"/>
      <c r="B958" s="7"/>
      <c r="O958" s="2"/>
    </row>
    <row r="959" spans="1:15" s="1" customFormat="1" ht="15" customHeight="1" x14ac:dyDescent="0.4">
      <c r="A959" s="7"/>
      <c r="B959" s="7"/>
      <c r="O959" s="2"/>
    </row>
    <row r="960" spans="1:15" s="1" customFormat="1" ht="15" customHeight="1" x14ac:dyDescent="0.4">
      <c r="A960" s="7"/>
      <c r="B960" s="7"/>
      <c r="O960" s="2"/>
    </row>
    <row r="961" spans="1:15" s="1" customFormat="1" ht="15" customHeight="1" x14ac:dyDescent="0.4">
      <c r="A961" s="7"/>
      <c r="B961" s="7"/>
      <c r="O961" s="2"/>
    </row>
    <row r="962" spans="1:15" s="1" customFormat="1" ht="15" customHeight="1" x14ac:dyDescent="0.4">
      <c r="A962" s="7"/>
      <c r="B962" s="7"/>
      <c r="O962" s="2"/>
    </row>
    <row r="963" spans="1:15" s="1" customFormat="1" ht="15" customHeight="1" x14ac:dyDescent="0.4">
      <c r="A963" s="7"/>
      <c r="B963" s="7"/>
      <c r="O963" s="2"/>
    </row>
    <row r="964" spans="1:15" s="1" customFormat="1" ht="15" customHeight="1" x14ac:dyDescent="0.4">
      <c r="A964" s="7"/>
      <c r="B964" s="7"/>
      <c r="O964" s="2"/>
    </row>
    <row r="965" spans="1:15" s="1" customFormat="1" ht="15" customHeight="1" x14ac:dyDescent="0.4">
      <c r="A965" s="7"/>
      <c r="B965" s="7"/>
      <c r="O965" s="2"/>
    </row>
    <row r="966" spans="1:15" s="1" customFormat="1" ht="15" customHeight="1" x14ac:dyDescent="0.4">
      <c r="A966" s="7"/>
      <c r="B966" s="7"/>
      <c r="O966" s="2"/>
    </row>
    <row r="967" spans="1:15" s="1" customFormat="1" ht="15" customHeight="1" x14ac:dyDescent="0.4">
      <c r="A967" s="7"/>
      <c r="B967" s="7"/>
      <c r="O967" s="2"/>
    </row>
    <row r="968" spans="1:15" s="1" customFormat="1" ht="15" customHeight="1" x14ac:dyDescent="0.4">
      <c r="A968" s="7"/>
      <c r="B968" s="7"/>
      <c r="O968" s="2"/>
    </row>
    <row r="969" spans="1:15" s="1" customFormat="1" ht="15" customHeight="1" x14ac:dyDescent="0.4">
      <c r="A969" s="7"/>
      <c r="B969" s="7"/>
      <c r="O969" s="2"/>
    </row>
    <row r="970" spans="1:15" s="1" customFormat="1" ht="15" customHeight="1" x14ac:dyDescent="0.4">
      <c r="A970" s="7"/>
      <c r="B970" s="7"/>
      <c r="O970" s="2"/>
    </row>
    <row r="971" spans="1:15" s="1" customFormat="1" ht="15" customHeight="1" x14ac:dyDescent="0.4">
      <c r="A971" s="7"/>
      <c r="B971" s="7"/>
      <c r="O971" s="2"/>
    </row>
    <row r="972" spans="1:15" s="1" customFormat="1" ht="15" customHeight="1" x14ac:dyDescent="0.4">
      <c r="A972" s="7"/>
      <c r="B972" s="7"/>
      <c r="O972" s="2"/>
    </row>
    <row r="973" spans="1:15" s="1" customFormat="1" ht="15" customHeight="1" x14ac:dyDescent="0.4">
      <c r="A973" s="7"/>
      <c r="B973" s="7"/>
      <c r="O973" s="2"/>
    </row>
    <row r="974" spans="1:15" s="1" customFormat="1" ht="15" customHeight="1" x14ac:dyDescent="0.4">
      <c r="A974" s="7"/>
      <c r="B974" s="7"/>
      <c r="O974" s="2"/>
    </row>
    <row r="975" spans="1:15" s="1" customFormat="1" ht="15" customHeight="1" x14ac:dyDescent="0.4">
      <c r="A975" s="7"/>
      <c r="B975" s="7"/>
      <c r="O975" s="2"/>
    </row>
    <row r="976" spans="1:15" s="1" customFormat="1" ht="15" customHeight="1" x14ac:dyDescent="0.4">
      <c r="A976" s="7"/>
      <c r="B976" s="7"/>
      <c r="O976" s="2"/>
    </row>
    <row r="977" spans="1:15" s="1" customFormat="1" ht="15" customHeight="1" x14ac:dyDescent="0.4">
      <c r="A977" s="7"/>
      <c r="B977" s="7"/>
      <c r="O977" s="2"/>
    </row>
    <row r="978" spans="1:15" s="1" customFormat="1" ht="15" customHeight="1" x14ac:dyDescent="0.4">
      <c r="A978" s="7"/>
      <c r="B978" s="7"/>
      <c r="O978" s="2"/>
    </row>
    <row r="979" spans="1:15" s="1" customFormat="1" ht="15" customHeight="1" x14ac:dyDescent="0.4">
      <c r="A979" s="7"/>
      <c r="B979" s="7"/>
      <c r="O979" s="2"/>
    </row>
    <row r="980" spans="1:15" s="1" customFormat="1" ht="15" customHeight="1" x14ac:dyDescent="0.4">
      <c r="A980" s="7"/>
      <c r="B980" s="7"/>
      <c r="O980" s="2"/>
    </row>
    <row r="981" spans="1:15" s="1" customFormat="1" ht="15" customHeight="1" x14ac:dyDescent="0.4">
      <c r="A981" s="7"/>
      <c r="B981" s="7"/>
      <c r="O981" s="2"/>
    </row>
    <row r="982" spans="1:15" s="1" customFormat="1" ht="15" customHeight="1" x14ac:dyDescent="0.4">
      <c r="A982" s="7"/>
      <c r="B982" s="7"/>
      <c r="O982" s="2"/>
    </row>
    <row r="983" spans="1:15" s="1" customFormat="1" ht="15" customHeight="1" x14ac:dyDescent="0.4">
      <c r="A983" s="7"/>
      <c r="B983" s="7"/>
      <c r="O983" s="2"/>
    </row>
    <row r="984" spans="1:15" s="1" customFormat="1" ht="15" customHeight="1" x14ac:dyDescent="0.4">
      <c r="A984" s="7"/>
      <c r="B984" s="7"/>
      <c r="O984" s="2"/>
    </row>
    <row r="985" spans="1:15" s="1" customFormat="1" ht="15" customHeight="1" x14ac:dyDescent="0.4">
      <c r="A985" s="7"/>
      <c r="B985" s="7"/>
      <c r="O985" s="2"/>
    </row>
    <row r="986" spans="1:15" s="1" customFormat="1" ht="15" customHeight="1" x14ac:dyDescent="0.4">
      <c r="A986" s="7"/>
      <c r="B986" s="7"/>
      <c r="O986" s="2"/>
    </row>
    <row r="987" spans="1:15" s="1" customFormat="1" ht="15" customHeight="1" x14ac:dyDescent="0.4">
      <c r="A987" s="7"/>
      <c r="B987" s="7"/>
      <c r="O987" s="2"/>
    </row>
    <row r="988" spans="1:15" s="1" customFormat="1" ht="15" customHeight="1" x14ac:dyDescent="0.4">
      <c r="A988" s="7"/>
      <c r="B988" s="7"/>
      <c r="O988" s="2"/>
    </row>
    <row r="989" spans="1:15" s="1" customFormat="1" ht="15" customHeight="1" x14ac:dyDescent="0.4">
      <c r="A989" s="7"/>
      <c r="B989" s="7"/>
      <c r="O989" s="2"/>
    </row>
    <row r="990" spans="1:15" s="1" customFormat="1" ht="15" customHeight="1" x14ac:dyDescent="0.4">
      <c r="A990" s="7"/>
      <c r="B990" s="7"/>
      <c r="O990" s="2"/>
    </row>
    <row r="991" spans="1:15" s="1" customFormat="1" ht="15" customHeight="1" x14ac:dyDescent="0.4">
      <c r="A991" s="7"/>
      <c r="B991" s="7"/>
      <c r="O991" s="2"/>
    </row>
    <row r="992" spans="1:15" s="1" customFormat="1" ht="15" customHeight="1" x14ac:dyDescent="0.4">
      <c r="A992" s="7"/>
      <c r="B992" s="7"/>
      <c r="O992" s="2"/>
    </row>
    <row r="993" spans="1:15" s="1" customFormat="1" ht="15" customHeight="1" x14ac:dyDescent="0.4">
      <c r="A993" s="7"/>
      <c r="B993" s="7"/>
      <c r="O993" s="2"/>
    </row>
    <row r="994" spans="1:15" s="1" customFormat="1" ht="15" customHeight="1" x14ac:dyDescent="0.4">
      <c r="A994" s="7"/>
      <c r="B994" s="7"/>
      <c r="O994" s="2"/>
    </row>
    <row r="995" spans="1:15" s="1" customFormat="1" ht="15" customHeight="1" x14ac:dyDescent="0.4">
      <c r="A995" s="7"/>
      <c r="B995" s="7"/>
      <c r="O995" s="2"/>
    </row>
    <row r="996" spans="1:15" s="1" customFormat="1" ht="15" customHeight="1" x14ac:dyDescent="0.4">
      <c r="A996" s="7"/>
      <c r="B996" s="7"/>
      <c r="O996" s="2"/>
    </row>
    <row r="997" spans="1:15" s="1" customFormat="1" ht="15" customHeight="1" x14ac:dyDescent="0.4">
      <c r="A997" s="7"/>
      <c r="B997" s="7"/>
      <c r="O997" s="2"/>
    </row>
    <row r="998" spans="1:15" s="1" customFormat="1" ht="15" customHeight="1" x14ac:dyDescent="0.4">
      <c r="A998" s="7"/>
      <c r="B998" s="7"/>
      <c r="O998" s="2"/>
    </row>
    <row r="999" spans="1:15" s="1" customFormat="1" ht="15" customHeight="1" x14ac:dyDescent="0.4">
      <c r="A999" s="7"/>
      <c r="B999" s="7"/>
      <c r="O999" s="2"/>
    </row>
    <row r="1000" spans="1:15" s="1" customFormat="1" ht="15" customHeight="1" x14ac:dyDescent="0.4">
      <c r="A1000" s="7"/>
      <c r="B1000" s="7"/>
      <c r="O1000" s="2"/>
    </row>
    <row r="1001" spans="1:15" s="1" customFormat="1" ht="15" customHeight="1" x14ac:dyDescent="0.4">
      <c r="A1001" s="7"/>
      <c r="B1001" s="7"/>
      <c r="O1001" s="2"/>
    </row>
    <row r="1002" spans="1:15" s="1" customFormat="1" ht="15" customHeight="1" x14ac:dyDescent="0.4">
      <c r="A1002" s="7"/>
      <c r="B1002" s="7"/>
      <c r="O1002" s="2"/>
    </row>
    <row r="1003" spans="1:15" s="1" customFormat="1" ht="15" customHeight="1" x14ac:dyDescent="0.4">
      <c r="A1003" s="7"/>
      <c r="B1003" s="7"/>
      <c r="O1003" s="2"/>
    </row>
    <row r="1004" spans="1:15" s="1" customFormat="1" ht="15" customHeight="1" x14ac:dyDescent="0.4">
      <c r="A1004" s="7"/>
      <c r="B1004" s="7"/>
      <c r="O1004" s="2"/>
    </row>
    <row r="1005" spans="1:15" s="1" customFormat="1" ht="15" customHeight="1" x14ac:dyDescent="0.4">
      <c r="A1005" s="7"/>
      <c r="B1005" s="7"/>
      <c r="O1005" s="2"/>
    </row>
    <row r="1006" spans="1:15" s="1" customFormat="1" ht="15" customHeight="1" x14ac:dyDescent="0.4">
      <c r="A1006" s="7"/>
      <c r="B1006" s="7"/>
      <c r="O1006" s="2"/>
    </row>
    <row r="1007" spans="1:15" s="1" customFormat="1" ht="15" customHeight="1" x14ac:dyDescent="0.4">
      <c r="A1007" s="7"/>
      <c r="B1007" s="7"/>
      <c r="O1007" s="2"/>
    </row>
    <row r="1008" spans="1:15" s="1" customFormat="1" ht="15" customHeight="1" x14ac:dyDescent="0.4">
      <c r="A1008" s="7"/>
      <c r="B1008" s="7"/>
      <c r="O1008" s="2"/>
    </row>
    <row r="1009" spans="1:15" s="1" customFormat="1" ht="15" customHeight="1" x14ac:dyDescent="0.4">
      <c r="A1009" s="7"/>
      <c r="B1009" s="7"/>
      <c r="O1009" s="2"/>
    </row>
    <row r="1010" spans="1:15" s="1" customFormat="1" ht="15" customHeight="1" x14ac:dyDescent="0.4">
      <c r="A1010" s="7"/>
      <c r="B1010" s="7"/>
      <c r="O1010" s="2"/>
    </row>
    <row r="1011" spans="1:15" s="1" customFormat="1" ht="15" customHeight="1" x14ac:dyDescent="0.4">
      <c r="A1011" s="7"/>
      <c r="B1011" s="7"/>
      <c r="O1011" s="2"/>
    </row>
    <row r="1012" spans="1:15" s="1" customFormat="1" ht="15" customHeight="1" x14ac:dyDescent="0.4">
      <c r="A1012" s="7"/>
      <c r="B1012" s="7"/>
      <c r="O1012" s="2"/>
    </row>
    <row r="1013" spans="1:15" s="1" customFormat="1" ht="15" customHeight="1" x14ac:dyDescent="0.4">
      <c r="A1013" s="7"/>
      <c r="B1013" s="7"/>
      <c r="O1013" s="2"/>
    </row>
    <row r="1014" spans="1:15" s="1" customFormat="1" ht="15" customHeight="1" x14ac:dyDescent="0.4">
      <c r="A1014" s="7"/>
      <c r="B1014" s="7"/>
      <c r="O1014" s="2"/>
    </row>
    <row r="1015" spans="1:15" s="1" customFormat="1" ht="15" customHeight="1" x14ac:dyDescent="0.4">
      <c r="A1015" s="7"/>
      <c r="B1015" s="7"/>
      <c r="O1015" s="2"/>
    </row>
    <row r="1016" spans="1:15" s="1" customFormat="1" ht="15" customHeight="1" x14ac:dyDescent="0.4">
      <c r="A1016" s="7"/>
      <c r="B1016" s="7"/>
      <c r="O1016" s="2"/>
    </row>
    <row r="1017" spans="1:15" s="1" customFormat="1" ht="15" customHeight="1" x14ac:dyDescent="0.4">
      <c r="A1017" s="7"/>
      <c r="B1017" s="7"/>
      <c r="O1017" s="2"/>
    </row>
    <row r="1018" spans="1:15" s="1" customFormat="1" ht="15" customHeight="1" x14ac:dyDescent="0.4">
      <c r="A1018" s="7"/>
      <c r="B1018" s="7"/>
      <c r="O1018" s="2"/>
    </row>
    <row r="1019" spans="1:15" s="1" customFormat="1" ht="15" customHeight="1" x14ac:dyDescent="0.4">
      <c r="A1019" s="7"/>
      <c r="B1019" s="7"/>
      <c r="O1019" s="2"/>
    </row>
    <row r="1020" spans="1:15" s="1" customFormat="1" ht="15" customHeight="1" x14ac:dyDescent="0.4">
      <c r="A1020" s="7"/>
      <c r="B1020" s="7"/>
      <c r="O1020" s="2"/>
    </row>
    <row r="1021" spans="1:15" s="1" customFormat="1" ht="15" customHeight="1" x14ac:dyDescent="0.4">
      <c r="A1021" s="7"/>
      <c r="B1021" s="7"/>
      <c r="O1021" s="2"/>
    </row>
    <row r="1022" spans="1:15" s="1" customFormat="1" ht="15" customHeight="1" x14ac:dyDescent="0.4">
      <c r="A1022" s="7"/>
      <c r="B1022" s="7"/>
      <c r="O1022" s="2"/>
    </row>
    <row r="1023" spans="1:15" s="1" customFormat="1" ht="15" customHeight="1" x14ac:dyDescent="0.4">
      <c r="A1023" s="7"/>
      <c r="B1023" s="7"/>
      <c r="O1023" s="2"/>
    </row>
    <row r="1024" spans="1:15" s="1" customFormat="1" ht="15" customHeight="1" x14ac:dyDescent="0.4">
      <c r="A1024" s="7"/>
      <c r="B1024" s="7"/>
      <c r="O1024" s="2"/>
    </row>
    <row r="1025" spans="1:15" s="1" customFormat="1" ht="15" customHeight="1" x14ac:dyDescent="0.4">
      <c r="A1025" s="7"/>
      <c r="B1025" s="7"/>
      <c r="O1025" s="2"/>
    </row>
    <row r="1026" spans="1:15" s="1" customFormat="1" ht="15" customHeight="1" x14ac:dyDescent="0.4">
      <c r="A1026" s="7"/>
      <c r="B1026" s="7"/>
      <c r="O1026" s="2"/>
    </row>
    <row r="1027" spans="1:15" s="1" customFormat="1" ht="15" customHeight="1" x14ac:dyDescent="0.4">
      <c r="A1027" s="7"/>
      <c r="B1027" s="7"/>
      <c r="O1027" s="2"/>
    </row>
    <row r="1028" spans="1:15" s="1" customFormat="1" ht="15" customHeight="1" x14ac:dyDescent="0.4">
      <c r="A1028" s="7"/>
      <c r="B1028" s="7"/>
      <c r="O1028" s="2"/>
    </row>
    <row r="1029" spans="1:15" s="1" customFormat="1" ht="15" customHeight="1" x14ac:dyDescent="0.4">
      <c r="A1029" s="7"/>
      <c r="B1029" s="7"/>
      <c r="O1029" s="2"/>
    </row>
    <row r="1030" spans="1:15" s="1" customFormat="1" ht="15" customHeight="1" x14ac:dyDescent="0.4">
      <c r="A1030" s="7"/>
      <c r="B1030" s="7"/>
      <c r="O1030" s="2"/>
    </row>
    <row r="1031" spans="1:15" s="1" customFormat="1" ht="15" customHeight="1" x14ac:dyDescent="0.4">
      <c r="A1031" s="7"/>
      <c r="B1031" s="7"/>
      <c r="O1031" s="2"/>
    </row>
    <row r="1032" spans="1:15" s="1" customFormat="1" ht="15" customHeight="1" x14ac:dyDescent="0.4">
      <c r="A1032" s="7"/>
      <c r="B1032" s="7"/>
      <c r="O1032" s="2"/>
    </row>
    <row r="1033" spans="1:15" s="1" customFormat="1" ht="15" customHeight="1" x14ac:dyDescent="0.4">
      <c r="A1033" s="7"/>
      <c r="B1033" s="7"/>
      <c r="O1033" s="2"/>
    </row>
    <row r="1034" spans="1:15" s="1" customFormat="1" ht="15" customHeight="1" x14ac:dyDescent="0.4">
      <c r="A1034" s="7"/>
      <c r="B1034" s="7"/>
      <c r="O1034" s="2"/>
    </row>
    <row r="1035" spans="1:15" s="1" customFormat="1" ht="15" customHeight="1" x14ac:dyDescent="0.4">
      <c r="A1035" s="7"/>
      <c r="B1035" s="7"/>
      <c r="O1035" s="2"/>
    </row>
    <row r="1036" spans="1:15" s="1" customFormat="1" ht="15" customHeight="1" x14ac:dyDescent="0.4">
      <c r="A1036" s="7"/>
      <c r="B1036" s="7"/>
      <c r="O1036" s="2"/>
    </row>
    <row r="1037" spans="1:15" s="1" customFormat="1" ht="15" customHeight="1" x14ac:dyDescent="0.4">
      <c r="A1037" s="7"/>
      <c r="B1037" s="7"/>
      <c r="O1037" s="2"/>
    </row>
    <row r="1038" spans="1:15" s="1" customFormat="1" ht="15" customHeight="1" x14ac:dyDescent="0.4">
      <c r="A1038" s="7"/>
      <c r="B1038" s="7"/>
      <c r="O1038" s="2"/>
    </row>
    <row r="1039" spans="1:15" s="1" customFormat="1" ht="15" customHeight="1" x14ac:dyDescent="0.4">
      <c r="A1039" s="7"/>
      <c r="B1039" s="7"/>
      <c r="O1039" s="2"/>
    </row>
    <row r="1040" spans="1:15" s="1" customFormat="1" ht="15" customHeight="1" x14ac:dyDescent="0.4">
      <c r="A1040" s="7"/>
      <c r="B1040" s="7"/>
      <c r="O1040" s="2"/>
    </row>
    <row r="1041" spans="1:15" s="1" customFormat="1" ht="15" customHeight="1" x14ac:dyDescent="0.4">
      <c r="A1041" s="7"/>
      <c r="B1041" s="7"/>
      <c r="O1041" s="2"/>
    </row>
    <row r="1042" spans="1:15" s="1" customFormat="1" ht="15" customHeight="1" x14ac:dyDescent="0.4">
      <c r="A1042" s="7"/>
      <c r="B1042" s="7"/>
      <c r="O1042" s="2"/>
    </row>
    <row r="1043" spans="1:15" s="1" customFormat="1" ht="15" customHeight="1" x14ac:dyDescent="0.4">
      <c r="A1043" s="7"/>
      <c r="B1043" s="7"/>
      <c r="O1043" s="2"/>
    </row>
    <row r="1044" spans="1:15" s="1" customFormat="1" ht="15" customHeight="1" x14ac:dyDescent="0.4">
      <c r="A1044" s="7"/>
      <c r="B1044" s="7"/>
      <c r="O1044" s="2"/>
    </row>
    <row r="1045" spans="1:15" s="1" customFormat="1" ht="15" customHeight="1" x14ac:dyDescent="0.4">
      <c r="A1045" s="7"/>
      <c r="B1045" s="7"/>
      <c r="O1045" s="2"/>
    </row>
    <row r="1046" spans="1:15" s="1" customFormat="1" ht="15" customHeight="1" x14ac:dyDescent="0.4">
      <c r="A1046" s="7"/>
      <c r="B1046" s="7"/>
      <c r="O1046" s="2"/>
    </row>
    <row r="1047" spans="1:15" s="1" customFormat="1" ht="15" customHeight="1" x14ac:dyDescent="0.4">
      <c r="A1047" s="7"/>
      <c r="B1047" s="7"/>
      <c r="O1047" s="2"/>
    </row>
    <row r="1048" spans="1:15" s="1" customFormat="1" ht="15" customHeight="1" x14ac:dyDescent="0.4">
      <c r="A1048" s="7"/>
      <c r="B1048" s="7"/>
      <c r="O1048" s="2"/>
    </row>
    <row r="1049" spans="1:15" s="1" customFormat="1" ht="15" customHeight="1" x14ac:dyDescent="0.4">
      <c r="A1049" s="7"/>
      <c r="B1049" s="7"/>
      <c r="O1049" s="2"/>
    </row>
    <row r="1050" spans="1:15" s="1" customFormat="1" ht="15" customHeight="1" x14ac:dyDescent="0.4">
      <c r="A1050" s="7"/>
      <c r="B1050" s="7"/>
      <c r="O1050" s="2"/>
    </row>
    <row r="1051" spans="1:15" s="1" customFormat="1" ht="15" customHeight="1" x14ac:dyDescent="0.4">
      <c r="A1051" s="7"/>
      <c r="B1051" s="7"/>
      <c r="O1051" s="2"/>
    </row>
    <row r="1052" spans="1:15" s="1" customFormat="1" ht="15" customHeight="1" x14ac:dyDescent="0.4">
      <c r="A1052" s="7"/>
      <c r="B1052" s="7"/>
      <c r="O1052" s="2"/>
    </row>
    <row r="1053" spans="1:15" s="1" customFormat="1" ht="15" customHeight="1" x14ac:dyDescent="0.4">
      <c r="A1053" s="7"/>
      <c r="B1053" s="7"/>
      <c r="O1053" s="2"/>
    </row>
    <row r="1054" spans="1:15" s="1" customFormat="1" ht="15" customHeight="1" x14ac:dyDescent="0.4">
      <c r="A1054" s="7"/>
      <c r="B1054" s="7"/>
      <c r="O1054" s="2"/>
    </row>
    <row r="1055" spans="1:15" s="1" customFormat="1" ht="15" customHeight="1" x14ac:dyDescent="0.4">
      <c r="A1055" s="7"/>
      <c r="B1055" s="7"/>
      <c r="O1055" s="2"/>
    </row>
    <row r="1056" spans="1:15" s="1" customFormat="1" ht="15" customHeight="1" x14ac:dyDescent="0.4">
      <c r="A1056" s="7"/>
      <c r="B1056" s="7"/>
      <c r="O1056" s="2"/>
    </row>
    <row r="1057" spans="1:15" s="1" customFormat="1" ht="15" customHeight="1" x14ac:dyDescent="0.4">
      <c r="A1057" s="7"/>
      <c r="B1057" s="7"/>
      <c r="O1057" s="2"/>
    </row>
    <row r="1058" spans="1:15" s="1" customFormat="1" ht="15" customHeight="1" x14ac:dyDescent="0.4">
      <c r="A1058" s="7"/>
      <c r="B1058" s="7"/>
      <c r="O1058" s="2"/>
    </row>
    <row r="1059" spans="1:15" s="1" customFormat="1" ht="15" customHeight="1" x14ac:dyDescent="0.4">
      <c r="A1059" s="7"/>
      <c r="B1059" s="7"/>
      <c r="O1059" s="2"/>
    </row>
    <row r="1060" spans="1:15" s="1" customFormat="1" ht="15" customHeight="1" x14ac:dyDescent="0.4">
      <c r="A1060" s="7"/>
      <c r="B1060" s="7"/>
      <c r="O1060" s="2"/>
    </row>
    <row r="1061" spans="1:15" s="1" customFormat="1" ht="15" customHeight="1" x14ac:dyDescent="0.4">
      <c r="A1061" s="7"/>
      <c r="B1061" s="7"/>
      <c r="O1061" s="2"/>
    </row>
    <row r="1062" spans="1:15" s="1" customFormat="1" ht="15" customHeight="1" x14ac:dyDescent="0.4">
      <c r="A1062" s="7"/>
      <c r="B1062" s="7"/>
      <c r="O1062" s="2"/>
    </row>
    <row r="1063" spans="1:15" s="1" customFormat="1" ht="15" customHeight="1" x14ac:dyDescent="0.4">
      <c r="A1063" s="7"/>
      <c r="B1063" s="7"/>
      <c r="O1063" s="2"/>
    </row>
    <row r="1064" spans="1:15" s="1" customFormat="1" ht="15" customHeight="1" x14ac:dyDescent="0.4">
      <c r="A1064" s="7"/>
      <c r="B1064" s="7"/>
      <c r="O1064" s="2"/>
    </row>
    <row r="1065" spans="1:15" s="1" customFormat="1" ht="15" customHeight="1" x14ac:dyDescent="0.4">
      <c r="A1065" s="7"/>
      <c r="B1065" s="7"/>
      <c r="O1065" s="2"/>
    </row>
    <row r="1066" spans="1:15" s="1" customFormat="1" ht="15" customHeight="1" x14ac:dyDescent="0.4">
      <c r="A1066" s="7"/>
      <c r="B1066" s="7"/>
      <c r="O1066" s="2"/>
    </row>
    <row r="1067" spans="1:15" s="1" customFormat="1" ht="15" customHeight="1" x14ac:dyDescent="0.4">
      <c r="A1067" s="7"/>
      <c r="B1067" s="7"/>
      <c r="O1067" s="2"/>
    </row>
    <row r="1068" spans="1:15" s="1" customFormat="1" ht="15" customHeight="1" x14ac:dyDescent="0.4">
      <c r="A1068" s="7"/>
      <c r="B1068" s="7"/>
      <c r="O1068" s="2"/>
    </row>
    <row r="1069" spans="1:15" s="1" customFormat="1" ht="15" customHeight="1" x14ac:dyDescent="0.4">
      <c r="A1069" s="7"/>
      <c r="B1069" s="7"/>
      <c r="O1069" s="2"/>
    </row>
    <row r="1070" spans="1:15" s="1" customFormat="1" ht="15" customHeight="1" x14ac:dyDescent="0.4">
      <c r="A1070" s="7"/>
      <c r="B1070" s="7"/>
      <c r="O1070" s="2"/>
    </row>
    <row r="1071" spans="1:15" s="1" customFormat="1" ht="15" customHeight="1" x14ac:dyDescent="0.4">
      <c r="A1071" s="7"/>
      <c r="B1071" s="7"/>
      <c r="O1071" s="2"/>
    </row>
    <row r="1072" spans="1:15" s="1" customFormat="1" ht="15" customHeight="1" x14ac:dyDescent="0.4">
      <c r="A1072" s="7"/>
      <c r="B1072" s="7"/>
      <c r="O1072" s="2"/>
    </row>
    <row r="1073" spans="1:15" s="1" customFormat="1" ht="15" customHeight="1" x14ac:dyDescent="0.4">
      <c r="A1073" s="7"/>
      <c r="B1073" s="7"/>
      <c r="O1073" s="2"/>
    </row>
    <row r="1074" spans="1:15" s="1" customFormat="1" ht="15" customHeight="1" x14ac:dyDescent="0.4">
      <c r="A1074" s="7"/>
      <c r="B1074" s="7"/>
      <c r="O1074" s="2"/>
    </row>
    <row r="1075" spans="1:15" s="1" customFormat="1" ht="15" customHeight="1" x14ac:dyDescent="0.4">
      <c r="A1075" s="7"/>
      <c r="B1075" s="7"/>
      <c r="O1075" s="2"/>
    </row>
    <row r="1076" spans="1:15" s="1" customFormat="1" ht="15" customHeight="1" x14ac:dyDescent="0.4">
      <c r="A1076" s="7"/>
      <c r="B1076" s="7"/>
      <c r="O1076" s="2"/>
    </row>
    <row r="1077" spans="1:15" s="1" customFormat="1" ht="15" customHeight="1" x14ac:dyDescent="0.4">
      <c r="A1077" s="7"/>
      <c r="B1077" s="7"/>
      <c r="O1077" s="2"/>
    </row>
    <row r="1078" spans="1:15" s="1" customFormat="1" ht="15" customHeight="1" x14ac:dyDescent="0.4">
      <c r="A1078" s="7"/>
      <c r="B1078" s="7"/>
      <c r="O1078" s="2"/>
    </row>
    <row r="1079" spans="1:15" s="1" customFormat="1" ht="15" customHeight="1" x14ac:dyDescent="0.4">
      <c r="A1079" s="7"/>
      <c r="B1079" s="7"/>
      <c r="O1079" s="2"/>
    </row>
    <row r="1080" spans="1:15" s="1" customFormat="1" ht="15" customHeight="1" x14ac:dyDescent="0.4">
      <c r="A1080" s="7"/>
      <c r="B1080" s="7"/>
      <c r="O1080" s="2"/>
    </row>
    <row r="1081" spans="1:15" s="1" customFormat="1" ht="15" customHeight="1" x14ac:dyDescent="0.4">
      <c r="A1081" s="7"/>
      <c r="B1081" s="7"/>
      <c r="O1081" s="2"/>
    </row>
    <row r="1082" spans="1:15" s="1" customFormat="1" ht="15" customHeight="1" x14ac:dyDescent="0.4">
      <c r="A1082" s="7"/>
      <c r="B1082" s="7"/>
      <c r="O1082" s="2"/>
    </row>
    <row r="1083" spans="1:15" s="1" customFormat="1" ht="15" customHeight="1" x14ac:dyDescent="0.4">
      <c r="A1083" s="7"/>
      <c r="B1083" s="7"/>
      <c r="O1083" s="2"/>
    </row>
    <row r="1084" spans="1:15" s="1" customFormat="1" ht="15" customHeight="1" x14ac:dyDescent="0.4">
      <c r="A1084" s="7"/>
      <c r="B1084" s="7"/>
      <c r="O1084" s="2"/>
    </row>
    <row r="1085" spans="1:15" s="1" customFormat="1" ht="15" customHeight="1" x14ac:dyDescent="0.4">
      <c r="A1085" s="7"/>
      <c r="B1085" s="7"/>
      <c r="O1085" s="2"/>
    </row>
    <row r="1086" spans="1:15" s="1" customFormat="1" ht="15" customHeight="1" x14ac:dyDescent="0.4">
      <c r="A1086" s="7"/>
      <c r="B1086" s="7"/>
      <c r="O1086" s="2"/>
    </row>
    <row r="1087" spans="1:15" s="1" customFormat="1" ht="15" customHeight="1" x14ac:dyDescent="0.4">
      <c r="A1087" s="7"/>
      <c r="B1087" s="7"/>
      <c r="O1087" s="2"/>
    </row>
    <row r="1088" spans="1:15" s="1" customFormat="1" ht="15" customHeight="1" x14ac:dyDescent="0.4">
      <c r="A1088" s="7"/>
      <c r="B1088" s="7"/>
      <c r="O1088" s="2"/>
    </row>
    <row r="1089" spans="1:15" s="1" customFormat="1" ht="15" customHeight="1" x14ac:dyDescent="0.4">
      <c r="A1089" s="7"/>
      <c r="B1089" s="7"/>
      <c r="O1089" s="2"/>
    </row>
    <row r="1090" spans="1:15" s="1" customFormat="1" ht="15" customHeight="1" x14ac:dyDescent="0.4">
      <c r="A1090" s="7"/>
      <c r="B1090" s="7"/>
      <c r="O1090" s="2"/>
    </row>
    <row r="1091" spans="1:15" s="1" customFormat="1" ht="15" customHeight="1" x14ac:dyDescent="0.4">
      <c r="A1091" s="7"/>
      <c r="B1091" s="7"/>
      <c r="O1091" s="2"/>
    </row>
    <row r="1092" spans="1:15" s="1" customFormat="1" ht="15" customHeight="1" x14ac:dyDescent="0.4">
      <c r="A1092" s="7"/>
      <c r="B1092" s="7"/>
      <c r="O1092" s="2"/>
    </row>
    <row r="1093" spans="1:15" s="1" customFormat="1" ht="15" customHeight="1" x14ac:dyDescent="0.4">
      <c r="A1093" s="7"/>
      <c r="B1093" s="7"/>
      <c r="O1093" s="2"/>
    </row>
    <row r="1094" spans="1:15" s="1" customFormat="1" ht="15" customHeight="1" x14ac:dyDescent="0.4">
      <c r="A1094" s="7"/>
      <c r="B1094" s="7"/>
      <c r="O1094" s="2"/>
    </row>
    <row r="1095" spans="1:15" s="1" customFormat="1" ht="15" customHeight="1" x14ac:dyDescent="0.4">
      <c r="A1095" s="7"/>
      <c r="B1095" s="7"/>
      <c r="O1095" s="2"/>
    </row>
    <row r="1096" spans="1:15" s="1" customFormat="1" ht="15" customHeight="1" x14ac:dyDescent="0.4">
      <c r="A1096" s="7"/>
      <c r="B1096" s="7"/>
      <c r="O1096" s="2"/>
    </row>
    <row r="1097" spans="1:15" s="1" customFormat="1" ht="15" customHeight="1" x14ac:dyDescent="0.4">
      <c r="A1097" s="7"/>
      <c r="B1097" s="7"/>
      <c r="O1097" s="2"/>
    </row>
    <row r="1098" spans="1:15" s="1" customFormat="1" ht="15" customHeight="1" x14ac:dyDescent="0.4">
      <c r="A1098" s="7"/>
      <c r="B1098" s="7"/>
      <c r="O1098" s="2"/>
    </row>
    <row r="1099" spans="1:15" s="1" customFormat="1" ht="15" customHeight="1" x14ac:dyDescent="0.4">
      <c r="A1099" s="7"/>
      <c r="B1099" s="7"/>
      <c r="O1099" s="2"/>
    </row>
    <row r="1100" spans="1:15" s="1" customFormat="1" ht="15" customHeight="1" x14ac:dyDescent="0.4">
      <c r="A1100" s="7"/>
      <c r="B1100" s="7"/>
      <c r="O1100" s="2"/>
    </row>
    <row r="1101" spans="1:15" s="1" customFormat="1" ht="15" customHeight="1" x14ac:dyDescent="0.4">
      <c r="A1101" s="7"/>
      <c r="B1101" s="7"/>
      <c r="O1101" s="2"/>
    </row>
    <row r="1102" spans="1:15" s="1" customFormat="1" ht="15" customHeight="1" x14ac:dyDescent="0.4">
      <c r="A1102" s="7"/>
      <c r="B1102" s="7"/>
      <c r="O1102" s="2"/>
    </row>
    <row r="1103" spans="1:15" s="1" customFormat="1" ht="15" customHeight="1" x14ac:dyDescent="0.4">
      <c r="A1103" s="7"/>
      <c r="B1103" s="7"/>
      <c r="O1103" s="2"/>
    </row>
    <row r="1104" spans="1:15" s="1" customFormat="1" ht="15" customHeight="1" x14ac:dyDescent="0.4">
      <c r="A1104" s="7"/>
      <c r="B1104" s="7"/>
      <c r="O1104" s="2"/>
    </row>
    <row r="1105" spans="1:15" s="1" customFormat="1" ht="15" customHeight="1" x14ac:dyDescent="0.4">
      <c r="A1105" s="7"/>
      <c r="B1105" s="7"/>
      <c r="O1105" s="2"/>
    </row>
    <row r="1106" spans="1:15" s="1" customFormat="1" ht="15" customHeight="1" x14ac:dyDescent="0.4">
      <c r="A1106" s="7"/>
      <c r="B1106" s="7"/>
      <c r="O1106" s="2"/>
    </row>
    <row r="1107" spans="1:15" s="1" customFormat="1" ht="15" customHeight="1" x14ac:dyDescent="0.4">
      <c r="A1107" s="7"/>
      <c r="B1107" s="7"/>
      <c r="O1107" s="2"/>
    </row>
    <row r="1108" spans="1:15" s="1" customFormat="1" ht="15" customHeight="1" x14ac:dyDescent="0.4">
      <c r="A1108" s="7"/>
      <c r="B1108" s="7"/>
      <c r="O1108" s="2"/>
    </row>
    <row r="1109" spans="1:15" s="1" customFormat="1" ht="15" customHeight="1" x14ac:dyDescent="0.4">
      <c r="A1109" s="7"/>
      <c r="B1109" s="7"/>
      <c r="O1109" s="2"/>
    </row>
    <row r="1110" spans="1:15" s="1" customFormat="1" ht="15" customHeight="1" x14ac:dyDescent="0.4">
      <c r="A1110" s="7"/>
      <c r="B1110" s="7"/>
      <c r="O1110" s="2"/>
    </row>
    <row r="1111" spans="1:15" s="1" customFormat="1" ht="15" customHeight="1" x14ac:dyDescent="0.4">
      <c r="A1111" s="7"/>
      <c r="B1111" s="7"/>
      <c r="O1111" s="2"/>
    </row>
    <row r="1112" spans="1:15" s="1" customFormat="1" ht="15" customHeight="1" x14ac:dyDescent="0.4">
      <c r="A1112" s="7"/>
      <c r="B1112" s="7"/>
      <c r="O1112" s="2"/>
    </row>
    <row r="1113" spans="1:15" s="1" customFormat="1" ht="15" customHeight="1" x14ac:dyDescent="0.4">
      <c r="A1113" s="7"/>
      <c r="B1113" s="7"/>
      <c r="O1113" s="2"/>
    </row>
    <row r="1114" spans="1:15" s="1" customFormat="1" ht="15" customHeight="1" x14ac:dyDescent="0.4">
      <c r="A1114" s="7"/>
      <c r="B1114" s="7"/>
      <c r="O1114" s="2"/>
    </row>
    <row r="1115" spans="1:15" s="1" customFormat="1" ht="15" customHeight="1" x14ac:dyDescent="0.4">
      <c r="A1115" s="7"/>
      <c r="B1115" s="7"/>
      <c r="O1115" s="2"/>
    </row>
    <row r="1116" spans="1:15" s="1" customFormat="1" ht="15" customHeight="1" x14ac:dyDescent="0.4">
      <c r="A1116" s="7"/>
      <c r="B1116" s="7"/>
      <c r="O1116" s="2"/>
    </row>
    <row r="1117" spans="1:15" s="1" customFormat="1" ht="15" customHeight="1" x14ac:dyDescent="0.4">
      <c r="A1117" s="7"/>
      <c r="B1117" s="7"/>
      <c r="O1117" s="2"/>
    </row>
    <row r="1118" spans="1:15" s="1" customFormat="1" ht="15" customHeight="1" x14ac:dyDescent="0.4">
      <c r="A1118" s="7"/>
      <c r="B1118" s="7"/>
      <c r="O1118" s="2"/>
    </row>
    <row r="1119" spans="1:15" s="1" customFormat="1" ht="15" customHeight="1" x14ac:dyDescent="0.4">
      <c r="A1119" s="7"/>
      <c r="B1119" s="7"/>
      <c r="O1119" s="2"/>
    </row>
    <row r="1120" spans="1:15" s="1" customFormat="1" ht="15" customHeight="1" x14ac:dyDescent="0.4">
      <c r="A1120" s="7"/>
      <c r="B1120" s="7"/>
      <c r="O1120" s="2"/>
    </row>
    <row r="1121" spans="1:15" s="1" customFormat="1" ht="15" customHeight="1" x14ac:dyDescent="0.4">
      <c r="A1121" s="7"/>
      <c r="B1121" s="7"/>
      <c r="O1121" s="2"/>
    </row>
    <row r="1122" spans="1:15" s="1" customFormat="1" ht="15" customHeight="1" x14ac:dyDescent="0.4">
      <c r="A1122" s="7"/>
      <c r="B1122" s="7"/>
      <c r="O1122" s="2"/>
    </row>
    <row r="1123" spans="1:15" s="1" customFormat="1" ht="15" customHeight="1" x14ac:dyDescent="0.4">
      <c r="A1123" s="7"/>
      <c r="B1123" s="7"/>
      <c r="O1123" s="2"/>
    </row>
    <row r="1124" spans="1:15" s="1" customFormat="1" ht="15" customHeight="1" x14ac:dyDescent="0.4">
      <c r="A1124" s="7"/>
      <c r="B1124" s="7"/>
      <c r="O1124" s="2"/>
    </row>
    <row r="1125" spans="1:15" s="1" customFormat="1" ht="15" customHeight="1" x14ac:dyDescent="0.4">
      <c r="A1125" s="7"/>
      <c r="B1125" s="7"/>
      <c r="O1125" s="2"/>
    </row>
    <row r="1126" spans="1:15" s="1" customFormat="1" ht="15" customHeight="1" x14ac:dyDescent="0.4">
      <c r="A1126" s="7"/>
      <c r="B1126" s="7"/>
      <c r="O1126" s="2"/>
    </row>
    <row r="1127" spans="1:15" s="1" customFormat="1" ht="15" customHeight="1" x14ac:dyDescent="0.4">
      <c r="A1127" s="7"/>
      <c r="B1127" s="7"/>
      <c r="O1127" s="2"/>
    </row>
    <row r="1128" spans="1:15" s="1" customFormat="1" ht="15" customHeight="1" x14ac:dyDescent="0.4">
      <c r="A1128" s="7"/>
      <c r="B1128" s="7"/>
      <c r="O1128" s="2"/>
    </row>
    <row r="1129" spans="1:15" s="1" customFormat="1" ht="15" customHeight="1" x14ac:dyDescent="0.4">
      <c r="A1129" s="7"/>
      <c r="B1129" s="7"/>
      <c r="O1129" s="2"/>
    </row>
    <row r="1130" spans="1:15" s="1" customFormat="1" ht="15" customHeight="1" x14ac:dyDescent="0.4">
      <c r="A1130" s="7"/>
      <c r="B1130" s="7"/>
      <c r="O1130" s="2"/>
    </row>
    <row r="1131" spans="1:15" s="1" customFormat="1" ht="15" customHeight="1" x14ac:dyDescent="0.4">
      <c r="A1131" s="7"/>
      <c r="B1131" s="7"/>
      <c r="O1131" s="2"/>
    </row>
    <row r="1132" spans="1:15" s="1" customFormat="1" ht="15" customHeight="1" x14ac:dyDescent="0.4">
      <c r="A1132" s="7"/>
      <c r="B1132" s="7"/>
      <c r="O1132" s="2"/>
    </row>
    <row r="1133" spans="1:15" s="1" customFormat="1" ht="15" customHeight="1" x14ac:dyDescent="0.4">
      <c r="A1133" s="7"/>
      <c r="B1133" s="7"/>
      <c r="O1133" s="2"/>
    </row>
    <row r="1134" spans="1:15" s="1" customFormat="1" ht="15" customHeight="1" x14ac:dyDescent="0.4">
      <c r="A1134" s="7"/>
      <c r="B1134" s="7"/>
      <c r="O1134" s="2"/>
    </row>
    <row r="1135" spans="1:15" s="1" customFormat="1" ht="15" customHeight="1" x14ac:dyDescent="0.4">
      <c r="A1135" s="7"/>
      <c r="B1135" s="7"/>
      <c r="O1135" s="2"/>
    </row>
    <row r="1136" spans="1:15" s="1" customFormat="1" ht="15" customHeight="1" x14ac:dyDescent="0.4">
      <c r="A1136" s="7"/>
      <c r="B1136" s="7"/>
      <c r="O1136" s="2"/>
    </row>
    <row r="1137" spans="1:15" s="1" customFormat="1" ht="15" customHeight="1" x14ac:dyDescent="0.4">
      <c r="A1137" s="7"/>
      <c r="B1137" s="7"/>
      <c r="O1137" s="2"/>
    </row>
    <row r="1138" spans="1:15" s="1" customFormat="1" ht="15" customHeight="1" x14ac:dyDescent="0.4">
      <c r="A1138" s="7"/>
      <c r="B1138" s="7"/>
      <c r="O1138" s="2"/>
    </row>
    <row r="1139" spans="1:15" s="1" customFormat="1" ht="15" customHeight="1" x14ac:dyDescent="0.4">
      <c r="A1139" s="7"/>
      <c r="B1139" s="7"/>
      <c r="O1139" s="2"/>
    </row>
    <row r="1140" spans="1:15" s="1" customFormat="1" ht="15" customHeight="1" x14ac:dyDescent="0.4">
      <c r="A1140" s="7"/>
      <c r="B1140" s="7"/>
      <c r="O1140" s="2"/>
    </row>
    <row r="1141" spans="1:15" s="1" customFormat="1" ht="15" customHeight="1" x14ac:dyDescent="0.4">
      <c r="A1141" s="7"/>
      <c r="B1141" s="7"/>
      <c r="O1141" s="2"/>
    </row>
    <row r="1142" spans="1:15" s="1" customFormat="1" ht="15" customHeight="1" x14ac:dyDescent="0.4">
      <c r="A1142" s="7"/>
      <c r="B1142" s="7"/>
      <c r="O1142" s="2"/>
    </row>
    <row r="1143" spans="1:15" s="1" customFormat="1" ht="15" customHeight="1" x14ac:dyDescent="0.4">
      <c r="A1143" s="7"/>
      <c r="B1143" s="7"/>
      <c r="O1143" s="2"/>
    </row>
    <row r="1144" spans="1:15" s="1" customFormat="1" ht="15" customHeight="1" x14ac:dyDescent="0.4">
      <c r="A1144" s="7"/>
      <c r="B1144" s="7"/>
      <c r="O1144" s="2"/>
    </row>
    <row r="1145" spans="1:15" s="1" customFormat="1" ht="15" customHeight="1" x14ac:dyDescent="0.4">
      <c r="A1145" s="7"/>
      <c r="B1145" s="7"/>
      <c r="O1145" s="2"/>
    </row>
    <row r="1146" spans="1:15" s="1" customFormat="1" ht="15" customHeight="1" x14ac:dyDescent="0.4">
      <c r="A1146" s="7"/>
      <c r="B1146" s="7"/>
      <c r="O1146" s="2"/>
    </row>
    <row r="1147" spans="1:15" s="1" customFormat="1" ht="15" customHeight="1" x14ac:dyDescent="0.4">
      <c r="A1147" s="7"/>
      <c r="B1147" s="7"/>
      <c r="O1147" s="2"/>
    </row>
    <row r="1148" spans="1:15" s="1" customFormat="1" ht="15" customHeight="1" x14ac:dyDescent="0.4">
      <c r="A1148" s="7"/>
      <c r="B1148" s="7"/>
      <c r="O1148" s="2"/>
    </row>
    <row r="1149" spans="1:15" s="1" customFormat="1" ht="15" customHeight="1" x14ac:dyDescent="0.4">
      <c r="A1149" s="7"/>
      <c r="B1149" s="7"/>
      <c r="O1149" s="2"/>
    </row>
    <row r="1150" spans="1:15" s="1" customFormat="1" ht="15" customHeight="1" x14ac:dyDescent="0.4">
      <c r="A1150" s="7"/>
      <c r="B1150" s="7"/>
      <c r="O1150" s="2"/>
    </row>
    <row r="1151" spans="1:15" s="1" customFormat="1" ht="15" customHeight="1" x14ac:dyDescent="0.4">
      <c r="A1151" s="7"/>
      <c r="B1151" s="7"/>
      <c r="O1151" s="2"/>
    </row>
    <row r="1152" spans="1:15" s="1" customFormat="1" ht="15" customHeight="1" x14ac:dyDescent="0.4">
      <c r="A1152" s="7"/>
      <c r="B1152" s="7"/>
      <c r="O1152" s="2"/>
    </row>
    <row r="1153" spans="1:15" s="1" customFormat="1" ht="15" customHeight="1" x14ac:dyDescent="0.4">
      <c r="A1153" s="7"/>
      <c r="B1153" s="7"/>
      <c r="O1153" s="2"/>
    </row>
    <row r="1154" spans="1:15" s="1" customFormat="1" ht="15" customHeight="1" x14ac:dyDescent="0.4">
      <c r="A1154" s="7"/>
      <c r="B1154" s="7"/>
      <c r="O1154" s="2"/>
    </row>
    <row r="1155" spans="1:15" s="1" customFormat="1" ht="15" customHeight="1" x14ac:dyDescent="0.4">
      <c r="A1155" s="7"/>
      <c r="B1155" s="7"/>
      <c r="O1155" s="2"/>
    </row>
    <row r="1156" spans="1:15" s="1" customFormat="1" ht="15" customHeight="1" x14ac:dyDescent="0.4">
      <c r="A1156" s="7"/>
      <c r="B1156" s="7"/>
      <c r="O1156" s="2"/>
    </row>
    <row r="1157" spans="1:15" s="1" customFormat="1" ht="15" customHeight="1" x14ac:dyDescent="0.4">
      <c r="A1157" s="7"/>
      <c r="B1157" s="7"/>
      <c r="O1157" s="2"/>
    </row>
    <row r="1158" spans="1:15" s="1" customFormat="1" ht="15" customHeight="1" x14ac:dyDescent="0.4">
      <c r="A1158" s="7"/>
      <c r="B1158" s="7"/>
      <c r="O1158" s="2"/>
    </row>
    <row r="1159" spans="1:15" s="1" customFormat="1" ht="15" customHeight="1" x14ac:dyDescent="0.4">
      <c r="A1159" s="7"/>
      <c r="B1159" s="7"/>
      <c r="O1159" s="2"/>
    </row>
    <row r="1160" spans="1:15" s="1" customFormat="1" ht="15" customHeight="1" x14ac:dyDescent="0.4">
      <c r="A1160" s="7"/>
      <c r="B1160" s="7"/>
      <c r="O1160" s="2"/>
    </row>
    <row r="1161" spans="1:15" s="1" customFormat="1" ht="15" customHeight="1" x14ac:dyDescent="0.4">
      <c r="A1161" s="7"/>
      <c r="B1161" s="7"/>
      <c r="O1161" s="2"/>
    </row>
    <row r="1162" spans="1:15" s="1" customFormat="1" ht="15" customHeight="1" x14ac:dyDescent="0.4">
      <c r="A1162" s="7"/>
      <c r="B1162" s="7"/>
      <c r="O1162" s="2"/>
    </row>
    <row r="1163" spans="1:15" s="1" customFormat="1" ht="15" customHeight="1" x14ac:dyDescent="0.4">
      <c r="A1163" s="7"/>
      <c r="B1163" s="7"/>
      <c r="O1163" s="2"/>
    </row>
    <row r="1164" spans="1:15" s="1" customFormat="1" ht="15" customHeight="1" x14ac:dyDescent="0.4">
      <c r="A1164" s="7"/>
      <c r="B1164" s="7"/>
      <c r="O1164" s="2"/>
    </row>
    <row r="1165" spans="1:15" s="1" customFormat="1" ht="15" customHeight="1" x14ac:dyDescent="0.4">
      <c r="A1165" s="7"/>
      <c r="B1165" s="7"/>
      <c r="O1165" s="2"/>
    </row>
    <row r="1166" spans="1:15" s="1" customFormat="1" ht="15" customHeight="1" x14ac:dyDescent="0.4">
      <c r="A1166" s="7"/>
      <c r="B1166" s="7"/>
      <c r="O1166" s="2"/>
    </row>
    <row r="1167" spans="1:15" s="1" customFormat="1" ht="15" customHeight="1" x14ac:dyDescent="0.4">
      <c r="A1167" s="7"/>
      <c r="B1167" s="7"/>
      <c r="O1167" s="2"/>
    </row>
    <row r="1168" spans="1:15" s="1" customFormat="1" ht="15" customHeight="1" x14ac:dyDescent="0.4">
      <c r="A1168" s="7"/>
      <c r="B1168" s="7"/>
      <c r="O1168" s="2"/>
    </row>
    <row r="1169" spans="1:15" s="1" customFormat="1" ht="15" customHeight="1" x14ac:dyDescent="0.4">
      <c r="A1169" s="7"/>
      <c r="B1169" s="7"/>
      <c r="O1169" s="2"/>
    </row>
    <row r="1170" spans="1:15" s="1" customFormat="1" ht="15" customHeight="1" x14ac:dyDescent="0.4">
      <c r="A1170" s="7"/>
      <c r="B1170" s="7"/>
      <c r="O1170" s="2"/>
    </row>
    <row r="1171" spans="1:15" s="1" customFormat="1" ht="15" customHeight="1" x14ac:dyDescent="0.4">
      <c r="A1171" s="7"/>
      <c r="B1171" s="7"/>
      <c r="O1171" s="2"/>
    </row>
    <row r="1172" spans="1:15" s="1" customFormat="1" ht="15" customHeight="1" x14ac:dyDescent="0.4">
      <c r="A1172" s="7"/>
      <c r="B1172" s="7"/>
      <c r="O1172" s="2"/>
    </row>
    <row r="1173" spans="1:15" s="1" customFormat="1" ht="15" customHeight="1" x14ac:dyDescent="0.4">
      <c r="A1173" s="7"/>
      <c r="B1173" s="7"/>
      <c r="O1173" s="2"/>
    </row>
    <row r="1174" spans="1:15" s="1" customFormat="1" ht="15" customHeight="1" x14ac:dyDescent="0.4">
      <c r="A1174" s="7"/>
      <c r="B1174" s="7"/>
      <c r="O1174" s="2"/>
    </row>
    <row r="1175" spans="1:15" s="1" customFormat="1" ht="15" customHeight="1" x14ac:dyDescent="0.4">
      <c r="A1175" s="7"/>
      <c r="B1175" s="7"/>
      <c r="O1175" s="2"/>
    </row>
    <row r="1176" spans="1:15" s="1" customFormat="1" ht="15" customHeight="1" x14ac:dyDescent="0.4">
      <c r="A1176" s="7"/>
      <c r="B1176" s="7"/>
      <c r="O1176" s="2"/>
    </row>
    <row r="1177" spans="1:15" s="1" customFormat="1" ht="15" customHeight="1" x14ac:dyDescent="0.4">
      <c r="A1177" s="7"/>
      <c r="B1177" s="7"/>
      <c r="O1177" s="2"/>
    </row>
    <row r="1178" spans="1:15" s="1" customFormat="1" ht="15" customHeight="1" x14ac:dyDescent="0.4">
      <c r="A1178" s="7"/>
      <c r="B1178" s="7"/>
      <c r="O1178" s="2"/>
    </row>
    <row r="1179" spans="1:15" s="1" customFormat="1" ht="15" customHeight="1" x14ac:dyDescent="0.4">
      <c r="A1179" s="7"/>
      <c r="B1179" s="7"/>
      <c r="O1179" s="2"/>
    </row>
    <row r="1180" spans="1:15" s="1" customFormat="1" ht="15" customHeight="1" x14ac:dyDescent="0.4">
      <c r="A1180" s="7"/>
      <c r="B1180" s="7"/>
      <c r="O1180" s="2"/>
    </row>
    <row r="1181" spans="1:15" s="1" customFormat="1" ht="15" customHeight="1" x14ac:dyDescent="0.4">
      <c r="A1181" s="7"/>
      <c r="B1181" s="7"/>
      <c r="O1181" s="2"/>
    </row>
    <row r="1182" spans="1:15" s="1" customFormat="1" ht="15" customHeight="1" x14ac:dyDescent="0.4">
      <c r="A1182" s="7"/>
      <c r="B1182" s="7"/>
      <c r="O1182" s="2"/>
    </row>
    <row r="1183" spans="1:15" s="1" customFormat="1" ht="15" customHeight="1" x14ac:dyDescent="0.4">
      <c r="A1183" s="7"/>
      <c r="B1183" s="7"/>
      <c r="O1183" s="2"/>
    </row>
    <row r="1184" spans="1:15" s="1" customFormat="1" ht="15" customHeight="1" x14ac:dyDescent="0.4">
      <c r="A1184" s="7"/>
      <c r="B1184" s="7"/>
      <c r="O1184" s="2"/>
    </row>
    <row r="1185" spans="1:15" s="1" customFormat="1" ht="15" customHeight="1" x14ac:dyDescent="0.4">
      <c r="A1185" s="7"/>
      <c r="B1185" s="7"/>
      <c r="O1185" s="2"/>
    </row>
    <row r="1186" spans="1:15" s="1" customFormat="1" ht="15" customHeight="1" x14ac:dyDescent="0.4">
      <c r="A1186" s="7"/>
      <c r="B1186" s="7"/>
      <c r="O1186" s="2"/>
    </row>
    <row r="1187" spans="1:15" s="1" customFormat="1" ht="15" customHeight="1" x14ac:dyDescent="0.4">
      <c r="A1187" s="7"/>
      <c r="B1187" s="7"/>
      <c r="O1187" s="2"/>
    </row>
    <row r="1188" spans="1:15" s="1" customFormat="1" ht="15" customHeight="1" x14ac:dyDescent="0.4">
      <c r="A1188" s="7"/>
      <c r="B1188" s="7"/>
      <c r="O1188" s="2"/>
    </row>
    <row r="1189" spans="1:15" s="1" customFormat="1" ht="15" customHeight="1" x14ac:dyDescent="0.4">
      <c r="A1189" s="7"/>
      <c r="B1189" s="7"/>
      <c r="O1189" s="2"/>
    </row>
    <row r="1190" spans="1:15" s="1" customFormat="1" ht="15" customHeight="1" x14ac:dyDescent="0.4">
      <c r="A1190" s="7"/>
      <c r="B1190" s="7"/>
      <c r="O1190" s="2"/>
    </row>
    <row r="1191" spans="1:15" s="1" customFormat="1" ht="15" customHeight="1" x14ac:dyDescent="0.4">
      <c r="A1191" s="7"/>
      <c r="B1191" s="7"/>
      <c r="O1191" s="2"/>
    </row>
    <row r="1192" spans="1:15" s="1" customFormat="1" ht="15" customHeight="1" x14ac:dyDescent="0.4">
      <c r="A1192" s="7"/>
      <c r="B1192" s="7"/>
      <c r="O1192" s="2"/>
    </row>
    <row r="1193" spans="1:15" s="1" customFormat="1" ht="15" customHeight="1" x14ac:dyDescent="0.4">
      <c r="A1193" s="7"/>
      <c r="B1193" s="7"/>
      <c r="O1193" s="2"/>
    </row>
    <row r="1194" spans="1:15" s="1" customFormat="1" ht="15" customHeight="1" x14ac:dyDescent="0.4">
      <c r="A1194" s="7"/>
      <c r="B1194" s="7"/>
      <c r="O1194" s="2"/>
    </row>
    <row r="1195" spans="1:15" s="1" customFormat="1" ht="15" customHeight="1" x14ac:dyDescent="0.4">
      <c r="A1195" s="7"/>
      <c r="B1195" s="7"/>
      <c r="O1195" s="2"/>
    </row>
    <row r="1196" spans="1:15" s="1" customFormat="1" ht="15" customHeight="1" x14ac:dyDescent="0.4">
      <c r="A1196" s="7"/>
      <c r="B1196" s="7"/>
      <c r="O1196" s="2"/>
    </row>
    <row r="1197" spans="1:15" s="1" customFormat="1" ht="15" customHeight="1" x14ac:dyDescent="0.4">
      <c r="A1197" s="7"/>
      <c r="B1197" s="7"/>
      <c r="O1197" s="2"/>
    </row>
    <row r="1198" spans="1:15" s="1" customFormat="1" ht="15" customHeight="1" x14ac:dyDescent="0.4">
      <c r="A1198" s="7"/>
      <c r="B1198" s="7"/>
      <c r="O1198" s="2"/>
    </row>
    <row r="1199" spans="1:15" s="1" customFormat="1" ht="15" customHeight="1" x14ac:dyDescent="0.4">
      <c r="A1199" s="7"/>
      <c r="B1199" s="7"/>
      <c r="O1199" s="2"/>
    </row>
    <row r="1200" spans="1:15" s="1" customFormat="1" ht="15" customHeight="1" x14ac:dyDescent="0.4">
      <c r="A1200" s="7"/>
      <c r="B1200" s="7"/>
      <c r="O1200" s="2"/>
    </row>
    <row r="1201" spans="1:15" s="1" customFormat="1" ht="15" customHeight="1" x14ac:dyDescent="0.4">
      <c r="A1201" s="7"/>
      <c r="B1201" s="7"/>
      <c r="O1201" s="2"/>
    </row>
    <row r="1202" spans="1:15" s="1" customFormat="1" ht="15" customHeight="1" x14ac:dyDescent="0.4">
      <c r="A1202" s="7"/>
      <c r="B1202" s="7"/>
      <c r="O1202" s="2"/>
    </row>
    <row r="1203" spans="1:15" s="1" customFormat="1" ht="15" customHeight="1" x14ac:dyDescent="0.4">
      <c r="A1203" s="7"/>
      <c r="B1203" s="7"/>
      <c r="O1203" s="2"/>
    </row>
    <row r="1204" spans="1:15" s="1" customFormat="1" ht="15" customHeight="1" x14ac:dyDescent="0.4">
      <c r="A1204" s="7"/>
      <c r="B1204" s="7"/>
      <c r="O1204" s="2"/>
    </row>
    <row r="1205" spans="1:15" s="1" customFormat="1" ht="15" customHeight="1" x14ac:dyDescent="0.4">
      <c r="A1205" s="7"/>
      <c r="B1205" s="7"/>
      <c r="O1205" s="2"/>
    </row>
    <row r="1206" spans="1:15" s="1" customFormat="1" ht="15" customHeight="1" x14ac:dyDescent="0.4">
      <c r="A1206" s="7"/>
      <c r="B1206" s="7"/>
      <c r="O1206" s="2"/>
    </row>
    <row r="1207" spans="1:15" s="1" customFormat="1" ht="15" customHeight="1" x14ac:dyDescent="0.4">
      <c r="A1207" s="7"/>
      <c r="B1207" s="7"/>
      <c r="O1207" s="2"/>
    </row>
    <row r="1208" spans="1:15" s="1" customFormat="1" ht="15" customHeight="1" x14ac:dyDescent="0.4">
      <c r="A1208" s="7"/>
      <c r="B1208" s="7"/>
      <c r="O1208" s="2"/>
    </row>
    <row r="1209" spans="1:15" s="1" customFormat="1" ht="15" customHeight="1" x14ac:dyDescent="0.4">
      <c r="A1209" s="7"/>
      <c r="B1209" s="7"/>
      <c r="O1209" s="2"/>
    </row>
    <row r="1210" spans="1:15" s="1" customFormat="1" ht="15" customHeight="1" x14ac:dyDescent="0.4">
      <c r="A1210" s="7"/>
      <c r="B1210" s="7"/>
      <c r="O1210" s="2"/>
    </row>
    <row r="1211" spans="1:15" s="1" customFormat="1" ht="15" customHeight="1" x14ac:dyDescent="0.4">
      <c r="A1211" s="7"/>
      <c r="B1211" s="7"/>
      <c r="O1211" s="2"/>
    </row>
    <row r="1212" spans="1:15" s="1" customFormat="1" ht="15" customHeight="1" x14ac:dyDescent="0.4">
      <c r="A1212" s="7"/>
      <c r="B1212" s="7"/>
      <c r="O1212" s="2"/>
    </row>
    <row r="1213" spans="1:15" s="1" customFormat="1" ht="15" customHeight="1" x14ac:dyDescent="0.4">
      <c r="A1213" s="7"/>
      <c r="B1213" s="7"/>
      <c r="O1213" s="2"/>
    </row>
    <row r="1214" spans="1:15" s="1" customFormat="1" ht="15" customHeight="1" x14ac:dyDescent="0.4">
      <c r="A1214" s="7"/>
      <c r="B1214" s="7"/>
      <c r="O1214" s="2"/>
    </row>
    <row r="1215" spans="1:15" s="1" customFormat="1" ht="15" customHeight="1" x14ac:dyDescent="0.4">
      <c r="A1215" s="7"/>
      <c r="B1215" s="7"/>
      <c r="O1215" s="2"/>
    </row>
    <row r="1216" spans="1:15" s="1" customFormat="1" ht="15" customHeight="1" x14ac:dyDescent="0.4">
      <c r="A1216" s="7"/>
      <c r="B1216" s="7"/>
      <c r="O1216" s="2"/>
    </row>
    <row r="1217" spans="1:15" s="1" customFormat="1" ht="15" customHeight="1" x14ac:dyDescent="0.4">
      <c r="A1217" s="7"/>
      <c r="B1217" s="7"/>
      <c r="O1217" s="2"/>
    </row>
    <row r="1218" spans="1:15" s="1" customFormat="1" ht="15" customHeight="1" x14ac:dyDescent="0.4">
      <c r="A1218" s="7"/>
      <c r="B1218" s="7"/>
      <c r="O1218" s="2"/>
    </row>
    <row r="1219" spans="1:15" s="1" customFormat="1" ht="15" customHeight="1" x14ac:dyDescent="0.4">
      <c r="A1219" s="7"/>
      <c r="B1219" s="7"/>
      <c r="O1219" s="2"/>
    </row>
    <row r="1220" spans="1:15" s="1" customFormat="1" ht="15" customHeight="1" x14ac:dyDescent="0.4">
      <c r="A1220" s="7"/>
      <c r="B1220" s="7"/>
      <c r="O1220" s="2"/>
    </row>
    <row r="1221" spans="1:15" s="1" customFormat="1" ht="15" customHeight="1" x14ac:dyDescent="0.4">
      <c r="A1221" s="7"/>
      <c r="B1221" s="7"/>
      <c r="O1221" s="2"/>
    </row>
    <row r="1222" spans="1:15" s="1" customFormat="1" ht="15" customHeight="1" x14ac:dyDescent="0.4">
      <c r="A1222" s="7"/>
      <c r="B1222" s="7"/>
      <c r="O1222" s="2"/>
    </row>
    <row r="1223" spans="1:15" s="1" customFormat="1" ht="15" customHeight="1" x14ac:dyDescent="0.4">
      <c r="A1223" s="7"/>
      <c r="B1223" s="7"/>
      <c r="O1223" s="2"/>
    </row>
    <row r="1224" spans="1:15" s="1" customFormat="1" ht="15" customHeight="1" x14ac:dyDescent="0.4">
      <c r="A1224" s="7"/>
      <c r="B1224" s="7"/>
      <c r="O1224" s="2"/>
    </row>
    <row r="1225" spans="1:15" s="1" customFormat="1" ht="15" customHeight="1" x14ac:dyDescent="0.4">
      <c r="A1225" s="7"/>
      <c r="B1225" s="7"/>
      <c r="O1225" s="2"/>
    </row>
    <row r="1226" spans="1:15" s="1" customFormat="1" ht="15" customHeight="1" x14ac:dyDescent="0.4">
      <c r="A1226" s="7"/>
      <c r="B1226" s="7"/>
      <c r="O1226" s="2"/>
    </row>
    <row r="1227" spans="1:15" s="1" customFormat="1" ht="15" customHeight="1" x14ac:dyDescent="0.4">
      <c r="A1227" s="7"/>
      <c r="B1227" s="7"/>
      <c r="O1227" s="2"/>
    </row>
    <row r="1228" spans="1:15" s="1" customFormat="1" ht="15" customHeight="1" x14ac:dyDescent="0.4">
      <c r="A1228" s="7"/>
      <c r="B1228" s="7"/>
      <c r="O1228" s="2"/>
    </row>
    <row r="1229" spans="1:15" s="1" customFormat="1" ht="15" customHeight="1" x14ac:dyDescent="0.4">
      <c r="A1229" s="7"/>
      <c r="B1229" s="7"/>
      <c r="O1229" s="2"/>
    </row>
    <row r="1230" spans="1:15" s="1" customFormat="1" ht="15" customHeight="1" x14ac:dyDescent="0.4">
      <c r="A1230" s="7"/>
      <c r="B1230" s="7"/>
      <c r="O1230" s="2"/>
    </row>
    <row r="1231" spans="1:15" s="1" customFormat="1" ht="15" customHeight="1" x14ac:dyDescent="0.4">
      <c r="A1231" s="7"/>
      <c r="B1231" s="7"/>
      <c r="O1231" s="2"/>
    </row>
    <row r="1232" spans="1:15" s="1" customFormat="1" ht="15" customHeight="1" x14ac:dyDescent="0.4">
      <c r="A1232" s="7"/>
      <c r="B1232" s="7"/>
      <c r="O1232" s="2"/>
    </row>
    <row r="1233" spans="1:15" s="1" customFormat="1" ht="15" customHeight="1" x14ac:dyDescent="0.4">
      <c r="A1233" s="7"/>
      <c r="B1233" s="7"/>
      <c r="O1233" s="2"/>
    </row>
    <row r="1234" spans="1:15" s="1" customFormat="1" ht="15" customHeight="1" x14ac:dyDescent="0.4">
      <c r="A1234" s="7"/>
      <c r="B1234" s="7"/>
      <c r="O1234" s="2"/>
    </row>
    <row r="1235" spans="1:15" s="1" customFormat="1" ht="15" customHeight="1" x14ac:dyDescent="0.4">
      <c r="A1235" s="7"/>
      <c r="B1235" s="7"/>
      <c r="O1235" s="2"/>
    </row>
    <row r="1236" spans="1:15" s="1" customFormat="1" ht="15" customHeight="1" x14ac:dyDescent="0.4">
      <c r="A1236" s="7"/>
      <c r="B1236" s="7"/>
      <c r="O1236" s="2"/>
    </row>
    <row r="1237" spans="1:15" s="1" customFormat="1" ht="15" customHeight="1" x14ac:dyDescent="0.4">
      <c r="A1237" s="7"/>
      <c r="B1237" s="7"/>
      <c r="O1237" s="2"/>
    </row>
    <row r="1238" spans="1:15" s="1" customFormat="1" ht="15" customHeight="1" x14ac:dyDescent="0.4">
      <c r="A1238" s="7"/>
      <c r="B1238" s="7"/>
      <c r="O1238" s="2"/>
    </row>
    <row r="1239" spans="1:15" s="1" customFormat="1" ht="15" customHeight="1" x14ac:dyDescent="0.4">
      <c r="A1239" s="7"/>
      <c r="B1239" s="7"/>
      <c r="O1239" s="2"/>
    </row>
    <row r="1240" spans="1:15" s="1" customFormat="1" ht="15" customHeight="1" x14ac:dyDescent="0.4">
      <c r="A1240" s="7"/>
      <c r="B1240" s="7"/>
      <c r="O1240" s="2"/>
    </row>
    <row r="1241" spans="1:15" s="1" customFormat="1" ht="15" customHeight="1" x14ac:dyDescent="0.4">
      <c r="A1241" s="7"/>
      <c r="B1241" s="7"/>
      <c r="O1241" s="2"/>
    </row>
    <row r="1242" spans="1:15" s="1" customFormat="1" ht="15" customHeight="1" x14ac:dyDescent="0.4">
      <c r="A1242" s="7"/>
      <c r="B1242" s="7"/>
      <c r="O1242" s="2"/>
    </row>
    <row r="1243" spans="1:15" s="1" customFormat="1" ht="15" customHeight="1" x14ac:dyDescent="0.4">
      <c r="A1243" s="7"/>
      <c r="B1243" s="7"/>
      <c r="O1243" s="2"/>
    </row>
    <row r="1244" spans="1:15" s="1" customFormat="1" ht="15" customHeight="1" x14ac:dyDescent="0.4">
      <c r="A1244" s="7"/>
      <c r="B1244" s="7"/>
      <c r="O1244" s="2"/>
    </row>
    <row r="1245" spans="1:15" s="1" customFormat="1" ht="15" customHeight="1" x14ac:dyDescent="0.4">
      <c r="A1245" s="7"/>
      <c r="B1245" s="7"/>
      <c r="O1245" s="2"/>
    </row>
    <row r="1246" spans="1:15" s="1" customFormat="1" ht="15" customHeight="1" x14ac:dyDescent="0.4">
      <c r="A1246" s="7"/>
      <c r="B1246" s="7"/>
      <c r="O1246" s="2"/>
    </row>
    <row r="1247" spans="1:15" s="1" customFormat="1" ht="15" customHeight="1" x14ac:dyDescent="0.4">
      <c r="A1247" s="7"/>
      <c r="B1247" s="7"/>
      <c r="O1247" s="2"/>
    </row>
    <row r="1248" spans="1:15" s="1" customFormat="1" ht="15" customHeight="1" x14ac:dyDescent="0.4">
      <c r="A1248" s="7"/>
      <c r="B1248" s="7"/>
      <c r="O1248" s="2"/>
    </row>
    <row r="1249" spans="1:15" s="1" customFormat="1" ht="15" customHeight="1" x14ac:dyDescent="0.4">
      <c r="A1249" s="7"/>
      <c r="B1249" s="7"/>
      <c r="O1249" s="2"/>
    </row>
    <row r="1250" spans="1:15" s="1" customFormat="1" ht="15" customHeight="1" x14ac:dyDescent="0.4">
      <c r="A1250" s="7"/>
      <c r="B1250" s="7"/>
      <c r="O1250" s="2"/>
    </row>
    <row r="1251" spans="1:15" s="1" customFormat="1" ht="15" customHeight="1" x14ac:dyDescent="0.4">
      <c r="A1251" s="7"/>
      <c r="B1251" s="7"/>
      <c r="O1251" s="2"/>
    </row>
    <row r="1252" spans="1:15" s="1" customFormat="1" ht="15" customHeight="1" x14ac:dyDescent="0.4">
      <c r="A1252" s="7"/>
      <c r="B1252" s="7"/>
      <c r="O1252" s="2"/>
    </row>
    <row r="1253" spans="1:15" s="1" customFormat="1" ht="15" customHeight="1" x14ac:dyDescent="0.4">
      <c r="A1253" s="7"/>
      <c r="B1253" s="7"/>
      <c r="O1253" s="2"/>
    </row>
    <row r="1254" spans="1:15" s="1" customFormat="1" ht="15" customHeight="1" x14ac:dyDescent="0.4">
      <c r="A1254" s="7"/>
      <c r="B1254" s="7"/>
      <c r="O1254" s="2"/>
    </row>
    <row r="1255" spans="1:15" s="1" customFormat="1" ht="15" customHeight="1" x14ac:dyDescent="0.4">
      <c r="A1255" s="7"/>
      <c r="B1255" s="7"/>
      <c r="O1255" s="2"/>
    </row>
    <row r="1256" spans="1:15" s="1" customFormat="1" ht="15" customHeight="1" x14ac:dyDescent="0.4">
      <c r="A1256" s="7"/>
      <c r="B1256" s="7"/>
      <c r="O1256" s="2"/>
    </row>
    <row r="1257" spans="1:15" s="1" customFormat="1" ht="15" customHeight="1" x14ac:dyDescent="0.4">
      <c r="A1257" s="7"/>
      <c r="B1257" s="7"/>
      <c r="O1257" s="2"/>
    </row>
    <row r="1258" spans="1:15" s="1" customFormat="1" ht="15" customHeight="1" x14ac:dyDescent="0.4">
      <c r="A1258" s="7"/>
      <c r="B1258" s="7"/>
      <c r="O1258" s="2"/>
    </row>
    <row r="1259" spans="1:15" s="1" customFormat="1" ht="15" customHeight="1" x14ac:dyDescent="0.4">
      <c r="A1259" s="7"/>
      <c r="B1259" s="7"/>
      <c r="O1259" s="2"/>
    </row>
    <row r="1260" spans="1:15" s="1" customFormat="1" ht="15" customHeight="1" x14ac:dyDescent="0.4">
      <c r="A1260" s="7"/>
      <c r="B1260" s="7"/>
      <c r="O1260" s="2"/>
    </row>
    <row r="1261" spans="1:15" s="1" customFormat="1" ht="15" customHeight="1" x14ac:dyDescent="0.4">
      <c r="A1261" s="7"/>
      <c r="B1261" s="7"/>
      <c r="O1261" s="2"/>
    </row>
    <row r="1262" spans="1:15" s="1" customFormat="1" ht="15" customHeight="1" x14ac:dyDescent="0.4">
      <c r="A1262" s="7"/>
      <c r="B1262" s="7"/>
      <c r="O1262" s="2"/>
    </row>
    <row r="1263" spans="1:15" s="1" customFormat="1" ht="15" customHeight="1" x14ac:dyDescent="0.4">
      <c r="A1263" s="7"/>
      <c r="B1263" s="7"/>
      <c r="O1263" s="2"/>
    </row>
    <row r="1264" spans="1:15" s="1" customFormat="1" ht="15" customHeight="1" x14ac:dyDescent="0.4">
      <c r="A1264" s="7"/>
      <c r="B1264" s="7"/>
      <c r="O1264" s="2"/>
    </row>
    <row r="1265" spans="1:15" s="1" customFormat="1" ht="15" customHeight="1" x14ac:dyDescent="0.4">
      <c r="A1265" s="7"/>
      <c r="B1265" s="7"/>
      <c r="O1265" s="2"/>
    </row>
    <row r="1266" spans="1:15" s="1" customFormat="1" ht="15" customHeight="1" x14ac:dyDescent="0.4">
      <c r="A1266" s="7"/>
      <c r="B1266" s="7"/>
      <c r="O1266" s="2"/>
    </row>
    <row r="1267" spans="1:15" s="1" customFormat="1" ht="15" customHeight="1" x14ac:dyDescent="0.4">
      <c r="A1267" s="7"/>
      <c r="B1267" s="7"/>
      <c r="O1267" s="2"/>
    </row>
    <row r="1268" spans="1:15" s="1" customFormat="1" ht="15" customHeight="1" x14ac:dyDescent="0.4">
      <c r="A1268" s="7"/>
      <c r="B1268" s="7"/>
      <c r="O1268" s="2"/>
    </row>
    <row r="1269" spans="1:15" s="1" customFormat="1" ht="15" customHeight="1" x14ac:dyDescent="0.4">
      <c r="A1269" s="7"/>
      <c r="B1269" s="7"/>
      <c r="O1269" s="2"/>
    </row>
    <row r="1270" spans="1:15" s="1" customFormat="1" ht="15" customHeight="1" x14ac:dyDescent="0.4">
      <c r="A1270" s="7"/>
      <c r="B1270" s="7"/>
      <c r="O1270" s="2"/>
    </row>
    <row r="1271" spans="1:15" s="1" customFormat="1" ht="15" customHeight="1" x14ac:dyDescent="0.4">
      <c r="A1271" s="7"/>
      <c r="B1271" s="7"/>
      <c r="O1271" s="2"/>
    </row>
    <row r="1272" spans="1:15" s="1" customFormat="1" ht="15" customHeight="1" x14ac:dyDescent="0.4">
      <c r="A1272" s="7"/>
      <c r="B1272" s="7"/>
      <c r="O1272" s="2"/>
    </row>
    <row r="1273" spans="1:15" s="1" customFormat="1" ht="15" customHeight="1" x14ac:dyDescent="0.4">
      <c r="A1273" s="7"/>
      <c r="B1273" s="7"/>
      <c r="O1273" s="2"/>
    </row>
    <row r="1274" spans="1:15" s="1" customFormat="1" ht="15" customHeight="1" x14ac:dyDescent="0.4">
      <c r="A1274" s="7"/>
      <c r="B1274" s="7"/>
      <c r="O1274" s="2"/>
    </row>
    <row r="1275" spans="1:15" s="1" customFormat="1" ht="15" customHeight="1" x14ac:dyDescent="0.4">
      <c r="A1275" s="7"/>
      <c r="B1275" s="7"/>
      <c r="O1275" s="2"/>
    </row>
    <row r="1276" spans="1:15" s="1" customFormat="1" ht="15" customHeight="1" x14ac:dyDescent="0.4">
      <c r="A1276" s="7"/>
      <c r="B1276" s="7"/>
      <c r="O1276" s="2"/>
    </row>
    <row r="1277" spans="1:15" s="1" customFormat="1" ht="15" customHeight="1" x14ac:dyDescent="0.4">
      <c r="A1277" s="7"/>
      <c r="B1277" s="7"/>
      <c r="O1277" s="2"/>
    </row>
    <row r="1278" spans="1:15" s="1" customFormat="1" ht="15" customHeight="1" x14ac:dyDescent="0.4">
      <c r="A1278" s="7"/>
      <c r="B1278" s="7"/>
      <c r="O1278" s="2"/>
    </row>
    <row r="1279" spans="1:15" s="1" customFormat="1" ht="15" customHeight="1" x14ac:dyDescent="0.4">
      <c r="A1279" s="7"/>
      <c r="B1279" s="7"/>
      <c r="O1279" s="2"/>
    </row>
    <row r="1280" spans="1:15" s="1" customFormat="1" ht="15" customHeight="1" x14ac:dyDescent="0.4">
      <c r="A1280" s="7"/>
      <c r="B1280" s="7"/>
      <c r="O1280" s="2"/>
    </row>
    <row r="1281" spans="1:15" s="1" customFormat="1" ht="15" customHeight="1" x14ac:dyDescent="0.4">
      <c r="A1281" s="7"/>
      <c r="B1281" s="7"/>
      <c r="O1281" s="2"/>
    </row>
    <row r="1282" spans="1:15" s="1" customFormat="1" ht="15" customHeight="1" x14ac:dyDescent="0.4">
      <c r="A1282" s="7"/>
      <c r="B1282" s="7"/>
      <c r="O1282" s="2"/>
    </row>
    <row r="1283" spans="1:15" s="1" customFormat="1" ht="15" customHeight="1" x14ac:dyDescent="0.4">
      <c r="A1283" s="7"/>
      <c r="B1283" s="7"/>
      <c r="O1283" s="2"/>
    </row>
    <row r="1284" spans="1:15" s="1" customFormat="1" ht="15" customHeight="1" x14ac:dyDescent="0.4">
      <c r="A1284" s="7"/>
      <c r="B1284" s="7"/>
      <c r="O1284" s="2"/>
    </row>
    <row r="1285" spans="1:15" s="1" customFormat="1" ht="15" customHeight="1" x14ac:dyDescent="0.4">
      <c r="A1285" s="7"/>
      <c r="B1285" s="7"/>
      <c r="O1285" s="2"/>
    </row>
    <row r="1286" spans="1:15" s="1" customFormat="1" ht="15" customHeight="1" x14ac:dyDescent="0.4">
      <c r="A1286" s="7"/>
      <c r="B1286" s="7"/>
      <c r="O1286" s="2"/>
    </row>
    <row r="1287" spans="1:15" s="1" customFormat="1" ht="15" customHeight="1" x14ac:dyDescent="0.4">
      <c r="A1287" s="7"/>
      <c r="B1287" s="7"/>
      <c r="O1287" s="2"/>
    </row>
    <row r="1288" spans="1:15" s="1" customFormat="1" ht="15" customHeight="1" x14ac:dyDescent="0.4">
      <c r="A1288" s="7"/>
      <c r="B1288" s="7"/>
      <c r="O1288" s="2"/>
    </row>
    <row r="1289" spans="1:15" s="1" customFormat="1" ht="15" customHeight="1" x14ac:dyDescent="0.4">
      <c r="A1289" s="7"/>
      <c r="B1289" s="7"/>
      <c r="O1289" s="2"/>
    </row>
    <row r="1290" spans="1:15" s="1" customFormat="1" ht="15" customHeight="1" x14ac:dyDescent="0.4">
      <c r="A1290" s="7"/>
      <c r="B1290" s="7"/>
      <c r="O1290" s="2"/>
    </row>
    <row r="1291" spans="1:15" s="1" customFormat="1" ht="15" customHeight="1" x14ac:dyDescent="0.4">
      <c r="A1291" s="7"/>
      <c r="B1291" s="7"/>
      <c r="O1291" s="2"/>
    </row>
    <row r="1292" spans="1:15" s="1" customFormat="1" ht="15" customHeight="1" x14ac:dyDescent="0.4">
      <c r="A1292" s="7"/>
      <c r="B1292" s="7"/>
      <c r="O1292" s="2"/>
    </row>
    <row r="1293" spans="1:15" s="1" customFormat="1" ht="15" customHeight="1" x14ac:dyDescent="0.4">
      <c r="A1293" s="7"/>
      <c r="B1293" s="7"/>
      <c r="O1293" s="2"/>
    </row>
    <row r="1294" spans="1:15" s="1" customFormat="1" ht="15" customHeight="1" x14ac:dyDescent="0.4">
      <c r="A1294" s="7"/>
      <c r="B1294" s="7"/>
      <c r="O1294" s="2"/>
    </row>
    <row r="1295" spans="1:15" s="1" customFormat="1" ht="15" customHeight="1" x14ac:dyDescent="0.4">
      <c r="A1295" s="7"/>
      <c r="B1295" s="7"/>
      <c r="O1295" s="2"/>
    </row>
    <row r="1296" spans="1:15" s="1" customFormat="1" ht="15" customHeight="1" x14ac:dyDescent="0.4">
      <c r="A1296" s="7"/>
      <c r="B1296" s="7"/>
      <c r="O1296" s="2"/>
    </row>
    <row r="1297" spans="1:15" s="1" customFormat="1" ht="15" customHeight="1" x14ac:dyDescent="0.4">
      <c r="A1297" s="7"/>
      <c r="B1297" s="7"/>
      <c r="O1297" s="2"/>
    </row>
    <row r="1298" spans="1:15" s="1" customFormat="1" ht="15" customHeight="1" x14ac:dyDescent="0.4">
      <c r="A1298" s="7"/>
      <c r="B1298" s="7"/>
      <c r="O1298" s="2"/>
    </row>
    <row r="1299" spans="1:15" s="1" customFormat="1" ht="15" customHeight="1" x14ac:dyDescent="0.4">
      <c r="A1299" s="7"/>
      <c r="B1299" s="7"/>
      <c r="O1299" s="2"/>
    </row>
    <row r="1300" spans="1:15" s="1" customFormat="1" ht="15" customHeight="1" x14ac:dyDescent="0.4">
      <c r="A1300" s="7"/>
      <c r="B1300" s="7"/>
      <c r="O1300" s="2"/>
    </row>
    <row r="1301" spans="1:15" s="1" customFormat="1" ht="15" customHeight="1" x14ac:dyDescent="0.4">
      <c r="A1301" s="7"/>
      <c r="B1301" s="7"/>
      <c r="O1301" s="2"/>
    </row>
    <row r="1302" spans="1:15" s="1" customFormat="1" ht="15" customHeight="1" x14ac:dyDescent="0.4">
      <c r="A1302" s="7"/>
      <c r="B1302" s="7"/>
      <c r="O1302" s="2"/>
    </row>
    <row r="1303" spans="1:15" s="1" customFormat="1" ht="15" customHeight="1" x14ac:dyDescent="0.4">
      <c r="A1303" s="7"/>
      <c r="B1303" s="7"/>
      <c r="O1303" s="2"/>
    </row>
    <row r="1304" spans="1:15" s="1" customFormat="1" ht="15" customHeight="1" x14ac:dyDescent="0.4">
      <c r="A1304" s="7"/>
      <c r="B1304" s="7"/>
      <c r="O1304" s="2"/>
    </row>
    <row r="1305" spans="1:15" s="1" customFormat="1" ht="15" customHeight="1" x14ac:dyDescent="0.4">
      <c r="A1305" s="7"/>
      <c r="B1305" s="7"/>
      <c r="O1305" s="2"/>
    </row>
    <row r="1306" spans="1:15" s="1" customFormat="1" ht="15" customHeight="1" x14ac:dyDescent="0.4">
      <c r="A1306" s="7"/>
      <c r="B1306" s="7"/>
      <c r="O1306" s="2"/>
    </row>
    <row r="1307" spans="1:15" s="1" customFormat="1" ht="15" customHeight="1" x14ac:dyDescent="0.4">
      <c r="A1307" s="7"/>
      <c r="B1307" s="7"/>
      <c r="O1307" s="2"/>
    </row>
    <row r="1308" spans="1:15" s="1" customFormat="1" ht="15" customHeight="1" x14ac:dyDescent="0.4">
      <c r="A1308" s="7"/>
      <c r="B1308" s="7"/>
      <c r="O1308" s="2"/>
    </row>
    <row r="1309" spans="1:15" s="1" customFormat="1" ht="15" customHeight="1" x14ac:dyDescent="0.4">
      <c r="A1309" s="7"/>
      <c r="B1309" s="7"/>
      <c r="O1309" s="2"/>
    </row>
    <row r="1310" spans="1:15" s="1" customFormat="1" ht="15" customHeight="1" x14ac:dyDescent="0.4">
      <c r="A1310" s="7"/>
      <c r="B1310" s="7"/>
      <c r="O1310" s="2"/>
    </row>
    <row r="1311" spans="1:15" s="1" customFormat="1" ht="15" customHeight="1" x14ac:dyDescent="0.4">
      <c r="A1311" s="7"/>
      <c r="B1311" s="7"/>
      <c r="O1311" s="2"/>
    </row>
    <row r="1312" spans="1:15" s="1" customFormat="1" ht="15" customHeight="1" x14ac:dyDescent="0.4">
      <c r="A1312" s="7"/>
      <c r="B1312" s="7"/>
      <c r="O1312" s="2"/>
    </row>
    <row r="1313" spans="1:15" s="1" customFormat="1" ht="15" customHeight="1" x14ac:dyDescent="0.4">
      <c r="A1313" s="7"/>
      <c r="B1313" s="7"/>
      <c r="O1313" s="2"/>
    </row>
    <row r="1314" spans="1:15" s="1" customFormat="1" ht="15" customHeight="1" x14ac:dyDescent="0.4">
      <c r="A1314" s="7"/>
      <c r="B1314" s="7"/>
      <c r="O1314" s="2"/>
    </row>
    <row r="1315" spans="1:15" s="1" customFormat="1" ht="15" customHeight="1" x14ac:dyDescent="0.4">
      <c r="A1315" s="7"/>
      <c r="B1315" s="7"/>
      <c r="O1315" s="2"/>
    </row>
    <row r="1316" spans="1:15" s="1" customFormat="1" ht="15" customHeight="1" x14ac:dyDescent="0.4">
      <c r="A1316" s="7"/>
      <c r="B1316" s="7"/>
      <c r="O1316" s="2"/>
    </row>
    <row r="1317" spans="1:15" s="1" customFormat="1" ht="15" customHeight="1" x14ac:dyDescent="0.4">
      <c r="A1317" s="7"/>
      <c r="B1317" s="7"/>
      <c r="O1317" s="2"/>
    </row>
    <row r="1318" spans="1:15" s="1" customFormat="1" ht="15" customHeight="1" x14ac:dyDescent="0.4">
      <c r="A1318" s="7"/>
      <c r="B1318" s="7"/>
      <c r="O1318" s="2"/>
    </row>
    <row r="1319" spans="1:15" s="1" customFormat="1" ht="15" customHeight="1" x14ac:dyDescent="0.4">
      <c r="A1319" s="7"/>
      <c r="B1319" s="7"/>
      <c r="O1319" s="2"/>
    </row>
    <row r="1320" spans="1:15" s="1" customFormat="1" ht="15" customHeight="1" x14ac:dyDescent="0.4">
      <c r="A1320" s="7"/>
      <c r="B1320" s="7"/>
      <c r="O1320" s="2"/>
    </row>
    <row r="1321" spans="1:15" s="1" customFormat="1" ht="15" customHeight="1" x14ac:dyDescent="0.4">
      <c r="A1321" s="7"/>
      <c r="B1321" s="7"/>
      <c r="O1321" s="2"/>
    </row>
    <row r="1322" spans="1:15" s="1" customFormat="1" ht="15" customHeight="1" x14ac:dyDescent="0.4">
      <c r="A1322" s="7"/>
      <c r="B1322" s="7"/>
      <c r="O1322" s="2"/>
    </row>
    <row r="1323" spans="1:15" s="1" customFormat="1" ht="15" customHeight="1" x14ac:dyDescent="0.4">
      <c r="A1323" s="7"/>
      <c r="B1323" s="7"/>
      <c r="O1323" s="2"/>
    </row>
    <row r="1324" spans="1:15" s="1" customFormat="1" ht="15" customHeight="1" x14ac:dyDescent="0.4">
      <c r="A1324" s="7"/>
      <c r="B1324" s="7"/>
      <c r="O1324" s="2"/>
    </row>
    <row r="1325" spans="1:15" s="1" customFormat="1" ht="15" customHeight="1" x14ac:dyDescent="0.4">
      <c r="A1325" s="7"/>
      <c r="B1325" s="7"/>
      <c r="O1325" s="2"/>
    </row>
    <row r="1326" spans="1:15" s="1" customFormat="1" ht="15" customHeight="1" x14ac:dyDescent="0.4">
      <c r="A1326" s="7"/>
      <c r="B1326" s="7"/>
      <c r="O1326" s="2"/>
    </row>
    <row r="1327" spans="1:15" s="1" customFormat="1" ht="15" customHeight="1" x14ac:dyDescent="0.4">
      <c r="A1327" s="7"/>
      <c r="B1327" s="7"/>
      <c r="O1327" s="2"/>
    </row>
    <row r="1328" spans="1:15" s="1" customFormat="1" ht="15" customHeight="1" x14ac:dyDescent="0.4">
      <c r="A1328" s="7"/>
      <c r="B1328" s="7"/>
      <c r="O1328" s="2"/>
    </row>
    <row r="1329" spans="1:15" s="1" customFormat="1" ht="15" customHeight="1" x14ac:dyDescent="0.4">
      <c r="A1329" s="7"/>
      <c r="B1329" s="7"/>
      <c r="O1329" s="2"/>
    </row>
    <row r="1330" spans="1:15" s="1" customFormat="1" ht="15" customHeight="1" x14ac:dyDescent="0.4">
      <c r="A1330" s="7"/>
      <c r="B1330" s="7"/>
      <c r="O1330" s="2"/>
    </row>
    <row r="1331" spans="1:15" s="1" customFormat="1" ht="15" customHeight="1" x14ac:dyDescent="0.4">
      <c r="A1331" s="7"/>
      <c r="B1331" s="7"/>
      <c r="O1331" s="2"/>
    </row>
    <row r="1332" spans="1:15" s="1" customFormat="1" ht="15" customHeight="1" x14ac:dyDescent="0.4">
      <c r="A1332" s="7"/>
      <c r="B1332" s="7"/>
      <c r="O1332" s="2"/>
    </row>
    <row r="1333" spans="1:15" s="1" customFormat="1" ht="15" customHeight="1" x14ac:dyDescent="0.4">
      <c r="A1333" s="7"/>
      <c r="B1333" s="7"/>
      <c r="O1333" s="2"/>
    </row>
    <row r="1334" spans="1:15" s="1" customFormat="1" ht="15" customHeight="1" x14ac:dyDescent="0.4">
      <c r="A1334" s="7"/>
      <c r="B1334" s="7"/>
      <c r="O1334" s="2"/>
    </row>
    <row r="1335" spans="1:15" s="1" customFormat="1" ht="15" customHeight="1" x14ac:dyDescent="0.4">
      <c r="A1335" s="7"/>
      <c r="B1335" s="7"/>
      <c r="O1335" s="2"/>
    </row>
    <row r="1336" spans="1:15" s="1" customFormat="1" ht="15" customHeight="1" x14ac:dyDescent="0.4">
      <c r="A1336" s="7"/>
      <c r="B1336" s="7"/>
      <c r="O1336" s="2"/>
    </row>
    <row r="1337" spans="1:15" s="1" customFormat="1" ht="15" customHeight="1" x14ac:dyDescent="0.4">
      <c r="A1337" s="7"/>
      <c r="B1337" s="7"/>
      <c r="O1337" s="2"/>
    </row>
    <row r="1338" spans="1:15" s="1" customFormat="1" ht="15" customHeight="1" x14ac:dyDescent="0.4">
      <c r="A1338" s="7"/>
      <c r="B1338" s="7"/>
      <c r="O1338" s="2"/>
    </row>
    <row r="1339" spans="1:15" ht="15" customHeight="1" x14ac:dyDescent="0.4">
      <c r="A1339" s="7"/>
      <c r="B1339" s="7"/>
      <c r="C1339" s="1"/>
      <c r="D1339" s="1"/>
      <c r="E1339" s="1"/>
      <c r="F1339" s="1"/>
      <c r="G1339" s="1"/>
      <c r="H1339" s="1"/>
      <c r="I1339" s="1"/>
      <c r="J1339" s="1"/>
      <c r="K1339" s="1"/>
      <c r="L1339" s="1"/>
      <c r="M1339" s="1"/>
      <c r="N1339" s="1"/>
      <c r="O1339" s="2"/>
    </row>
    <row r="1340" spans="1:15" ht="15" customHeight="1" x14ac:dyDescent="0.4">
      <c r="A1340" s="7"/>
      <c r="B1340" s="7"/>
      <c r="C1340" s="1"/>
      <c r="D1340" s="1"/>
      <c r="E1340" s="1"/>
      <c r="F1340" s="1"/>
      <c r="G1340" s="1"/>
      <c r="H1340" s="1"/>
      <c r="I1340" s="1"/>
      <c r="J1340" s="1"/>
      <c r="K1340" s="1"/>
      <c r="L1340" s="1"/>
      <c r="M1340" s="1"/>
      <c r="N1340" s="1"/>
      <c r="O1340" s="2"/>
    </row>
  </sheetData>
  <sheetProtection sheet="1"/>
  <phoneticPr fontId="0" type="noConversion"/>
  <printOptions horizontalCentered="1"/>
  <pageMargins left="0.19685039370078741" right="0.19685039370078741" top="0.31496062992125984" bottom="0.31496062992125984" header="0.11811023622047245" footer="0.11811023622047245"/>
  <pageSetup paperSize="9" scale="99" fitToHeight="2" orientation="landscape" horizontalDpi="300" verticalDpi="300" r:id="rId1"/>
  <headerFooter alignWithMargins="0"/>
  <rowBreaks count="1" manualBreakCount="1">
    <brk id="3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H3220"/>
  <sheetViews>
    <sheetView showGridLines="0" topLeftCell="F1" workbookViewId="0">
      <selection activeCell="F1" sqref="F1"/>
    </sheetView>
  </sheetViews>
  <sheetFormatPr baseColWidth="10" defaultColWidth="11.5546875" defaultRowHeight="15" customHeight="1" x14ac:dyDescent="0.4"/>
  <cols>
    <col min="1" max="1" width="26.44140625" style="8" customWidth="1"/>
    <col min="2" max="2" width="7.109375" style="8" customWidth="1"/>
    <col min="3" max="3" width="2.109375" style="8" customWidth="1"/>
    <col min="4" max="15" width="5.77734375" style="9" customWidth="1"/>
    <col min="16" max="16" width="6.77734375" style="10" bestFit="1" customWidth="1"/>
    <col min="17" max="26" width="11.5546875" style="3"/>
    <col min="27" max="29" width="10.77734375" style="3" hidden="1" customWidth="1"/>
    <col min="30" max="42" width="5.21875" style="3" hidden="1" customWidth="1"/>
    <col min="43" max="45" width="10.77734375" style="3" hidden="1" customWidth="1"/>
    <col min="46" max="59" width="5.21875" style="3" hidden="1" customWidth="1"/>
    <col min="60" max="16384" width="11.5546875" style="3"/>
  </cols>
  <sheetData>
    <row r="1" spans="1:60" ht="30" customHeight="1" x14ac:dyDescent="0.4">
      <c r="A1" s="259" t="str">
        <f>BusinessPlan!B10</f>
        <v>Muster AG / Exemple SA</v>
      </c>
      <c r="B1" s="260" t="str">
        <f>IF(BusinessPlan!$B$6=1,BusinessPlan!AF16,BusinessPlan!#REF!)</f>
        <v>2. Jahr (2011)</v>
      </c>
      <c r="C1" s="259"/>
      <c r="D1" s="261"/>
      <c r="E1" s="261"/>
      <c r="F1" s="193" t="str">
        <f>IF(BusinessPlan!$B$6=1,AF1,AW1)</f>
        <v>Mitarbeiter Bau</v>
      </c>
      <c r="G1" s="195"/>
      <c r="H1" s="193"/>
      <c r="I1" s="193"/>
      <c r="J1" s="111"/>
      <c r="K1" s="111"/>
      <c r="L1" s="111"/>
      <c r="M1" s="111"/>
      <c r="N1" s="111"/>
      <c r="O1" s="111"/>
      <c r="P1" s="112"/>
      <c r="Q1" s="64"/>
      <c r="AA1" s="247"/>
      <c r="AB1" s="247"/>
      <c r="AC1" s="247"/>
      <c r="AD1" s="230"/>
      <c r="AE1" s="230"/>
      <c r="AF1" s="230" t="s">
        <v>92</v>
      </c>
      <c r="AG1" s="229"/>
      <c r="AH1" s="230"/>
      <c r="AI1" s="229"/>
      <c r="AJ1" s="229"/>
      <c r="AK1" s="229"/>
      <c r="AL1" s="229"/>
      <c r="AM1" s="229"/>
      <c r="AN1" s="229"/>
      <c r="AO1" s="229"/>
      <c r="AP1" s="229"/>
      <c r="AQ1" s="229"/>
      <c r="AR1" s="247"/>
      <c r="AS1" s="247"/>
      <c r="AT1" s="247"/>
      <c r="AU1" s="230"/>
      <c r="AV1" s="230"/>
      <c r="AW1" s="230" t="s">
        <v>159</v>
      </c>
      <c r="AX1" s="229"/>
      <c r="AY1" s="230"/>
      <c r="AZ1" s="229"/>
      <c r="BA1" s="229"/>
      <c r="BB1" s="229"/>
      <c r="BC1" s="229"/>
      <c r="BD1" s="229"/>
      <c r="BE1" s="229"/>
      <c r="BF1" s="229"/>
      <c r="BG1" s="229"/>
      <c r="BH1" s="122"/>
    </row>
    <row r="2" spans="1:60"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10</v>
      </c>
      <c r="E4" s="149">
        <v>11</v>
      </c>
      <c r="F4" s="149">
        <v>12</v>
      </c>
      <c r="G4" s="149">
        <v>12</v>
      </c>
      <c r="H4" s="149">
        <v>14</v>
      </c>
      <c r="I4" s="149">
        <v>14</v>
      </c>
      <c r="J4" s="149">
        <v>14</v>
      </c>
      <c r="K4" s="149">
        <v>14</v>
      </c>
      <c r="L4" s="149">
        <v>14</v>
      </c>
      <c r="M4" s="149">
        <v>14</v>
      </c>
      <c r="N4" s="149">
        <v>14</v>
      </c>
      <c r="O4" s="149">
        <v>15</v>
      </c>
      <c r="P4" s="137">
        <f>SUM(D4:O4)/12</f>
        <v>13.166666666666666</v>
      </c>
      <c r="Q4" s="64"/>
      <c r="AA4" s="233" t="s">
        <v>37</v>
      </c>
      <c r="AB4" s="233"/>
      <c r="AC4" s="233"/>
      <c r="AD4" s="271"/>
      <c r="AE4" s="271"/>
      <c r="AF4" s="271"/>
      <c r="AG4" s="271"/>
      <c r="AH4" s="271"/>
      <c r="AI4" s="271"/>
      <c r="AJ4" s="271"/>
      <c r="AK4" s="271"/>
      <c r="AL4" s="271"/>
      <c r="AM4" s="271"/>
      <c r="AN4" s="271"/>
      <c r="AO4" s="271"/>
      <c r="AP4" s="234"/>
      <c r="AQ4" s="234"/>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35"/>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1500</v>
      </c>
      <c r="E6" s="140">
        <f t="shared" si="0"/>
        <v>1650</v>
      </c>
      <c r="F6" s="140">
        <f t="shared" si="0"/>
        <v>2070</v>
      </c>
      <c r="G6" s="140">
        <f t="shared" si="0"/>
        <v>1620</v>
      </c>
      <c r="H6" s="140">
        <f t="shared" si="0"/>
        <v>2100</v>
      </c>
      <c r="I6" s="140">
        <f t="shared" si="0"/>
        <v>2625</v>
      </c>
      <c r="J6" s="140">
        <f t="shared" si="0"/>
        <v>2100</v>
      </c>
      <c r="K6" s="140">
        <f t="shared" si="0"/>
        <v>2100</v>
      </c>
      <c r="L6" s="140">
        <f t="shared" si="0"/>
        <v>2625</v>
      </c>
      <c r="M6" s="140">
        <f t="shared" si="0"/>
        <v>2100</v>
      </c>
      <c r="N6" s="140">
        <f t="shared" si="0"/>
        <v>2100</v>
      </c>
      <c r="O6" s="140">
        <f t="shared" si="0"/>
        <v>2475</v>
      </c>
      <c r="P6" s="18">
        <f>SUM(D6:O6)</f>
        <v>25065</v>
      </c>
      <c r="Q6" s="64"/>
      <c r="AA6" s="233" t="s">
        <v>2</v>
      </c>
      <c r="AB6" s="234"/>
      <c r="AC6" s="236"/>
      <c r="AD6" s="237"/>
      <c r="AE6" s="237"/>
      <c r="AF6" s="237"/>
      <c r="AG6" s="237"/>
      <c r="AH6" s="237"/>
      <c r="AI6" s="237"/>
      <c r="AJ6" s="237"/>
      <c r="AK6" s="237"/>
      <c r="AL6" s="237"/>
      <c r="AM6" s="237"/>
      <c r="AN6" s="237"/>
      <c r="AO6" s="237"/>
      <c r="AP6" s="237"/>
      <c r="AQ6" s="237"/>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37"/>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43</v>
      </c>
      <c r="C8" s="139" t="s">
        <v>42</v>
      </c>
      <c r="D8" s="140">
        <f t="shared" ref="D8:O8" si="1">D6*$B8</f>
        <v>64500</v>
      </c>
      <c r="E8" s="140">
        <f t="shared" si="1"/>
        <v>70950</v>
      </c>
      <c r="F8" s="140">
        <f t="shared" si="1"/>
        <v>89010</v>
      </c>
      <c r="G8" s="140">
        <f t="shared" si="1"/>
        <v>69660</v>
      </c>
      <c r="H8" s="140">
        <f t="shared" si="1"/>
        <v>90300</v>
      </c>
      <c r="I8" s="140">
        <f t="shared" si="1"/>
        <v>112875</v>
      </c>
      <c r="J8" s="140">
        <f t="shared" si="1"/>
        <v>90300</v>
      </c>
      <c r="K8" s="140">
        <f t="shared" si="1"/>
        <v>90300</v>
      </c>
      <c r="L8" s="140">
        <f t="shared" si="1"/>
        <v>112875</v>
      </c>
      <c r="M8" s="140">
        <f t="shared" si="1"/>
        <v>90300</v>
      </c>
      <c r="N8" s="140">
        <f t="shared" si="1"/>
        <v>90300</v>
      </c>
      <c r="O8" s="140">
        <f t="shared" si="1"/>
        <v>106425</v>
      </c>
      <c r="P8" s="18">
        <f>SUM(D8:O8)</f>
        <v>1077795</v>
      </c>
      <c r="Q8" s="64"/>
      <c r="AA8" s="238" t="s">
        <v>3</v>
      </c>
      <c r="AB8" s="234"/>
      <c r="AC8" s="236"/>
      <c r="AD8" s="237"/>
      <c r="AE8" s="237"/>
      <c r="AF8" s="237"/>
      <c r="AG8" s="237"/>
      <c r="AH8" s="237"/>
      <c r="AI8" s="237"/>
      <c r="AJ8" s="237"/>
      <c r="AK8" s="237"/>
      <c r="AL8" s="237"/>
      <c r="AM8" s="237"/>
      <c r="AN8" s="237"/>
      <c r="AO8" s="237"/>
      <c r="AP8" s="237"/>
      <c r="AQ8" s="237"/>
      <c r="AR8" s="233"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78"/>
      <c r="C9" s="45"/>
      <c r="D9" s="152">
        <v>1000</v>
      </c>
      <c r="E9" s="152">
        <v>1000</v>
      </c>
      <c r="F9" s="152">
        <v>1000</v>
      </c>
      <c r="G9" s="152">
        <v>1000</v>
      </c>
      <c r="H9" s="152">
        <v>1000</v>
      </c>
      <c r="I9" s="152">
        <v>1000</v>
      </c>
      <c r="J9" s="152">
        <v>1000</v>
      </c>
      <c r="K9" s="152">
        <v>1000</v>
      </c>
      <c r="L9" s="152">
        <v>1000</v>
      </c>
      <c r="M9" s="152">
        <v>1000</v>
      </c>
      <c r="N9" s="152">
        <v>1000</v>
      </c>
      <c r="O9" s="152">
        <v>1000</v>
      </c>
      <c r="P9" s="18">
        <f>SUM(D9:O9)</f>
        <v>12000</v>
      </c>
      <c r="Q9" s="64"/>
      <c r="AA9" s="233" t="s">
        <v>4</v>
      </c>
      <c r="AB9" s="233"/>
      <c r="AC9" s="233"/>
      <c r="AD9" s="237"/>
      <c r="AE9" s="237"/>
      <c r="AF9" s="237"/>
      <c r="AG9" s="237"/>
      <c r="AH9" s="237"/>
      <c r="AI9" s="237"/>
      <c r="AJ9" s="237"/>
      <c r="AK9" s="237"/>
      <c r="AL9" s="237"/>
      <c r="AM9" s="237"/>
      <c r="AN9" s="237"/>
      <c r="AO9" s="237"/>
      <c r="AP9" s="237"/>
      <c r="AQ9" s="237"/>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153"/>
      <c r="C10" s="48"/>
      <c r="D10" s="34">
        <f t="shared" ref="D10:O10" si="2">D8+D9</f>
        <v>65500</v>
      </c>
      <c r="E10" s="34">
        <f t="shared" si="2"/>
        <v>71950</v>
      </c>
      <c r="F10" s="34">
        <f t="shared" si="2"/>
        <v>90010</v>
      </c>
      <c r="G10" s="34">
        <f t="shared" si="2"/>
        <v>70660</v>
      </c>
      <c r="H10" s="34">
        <f t="shared" si="2"/>
        <v>91300</v>
      </c>
      <c r="I10" s="34">
        <f t="shared" si="2"/>
        <v>113875</v>
      </c>
      <c r="J10" s="34">
        <f t="shared" si="2"/>
        <v>91300</v>
      </c>
      <c r="K10" s="34">
        <f t="shared" si="2"/>
        <v>91300</v>
      </c>
      <c r="L10" s="34">
        <f t="shared" si="2"/>
        <v>113875</v>
      </c>
      <c r="M10" s="34">
        <f t="shared" si="2"/>
        <v>91300</v>
      </c>
      <c r="N10" s="34">
        <f t="shared" si="2"/>
        <v>91300</v>
      </c>
      <c r="O10" s="34">
        <f t="shared" si="2"/>
        <v>107425</v>
      </c>
      <c r="P10" s="18">
        <f>SUM(D10:O10)</f>
        <v>1089795</v>
      </c>
      <c r="Q10" s="80"/>
      <c r="AA10" s="233" t="s">
        <v>39</v>
      </c>
      <c r="AB10" s="233"/>
      <c r="AC10" s="233"/>
      <c r="AD10" s="237"/>
      <c r="AE10" s="237"/>
      <c r="AF10" s="237"/>
      <c r="AG10" s="237"/>
      <c r="AH10" s="237"/>
      <c r="AI10" s="237"/>
      <c r="AJ10" s="237"/>
      <c r="AK10" s="237"/>
      <c r="AL10" s="237"/>
      <c r="AM10" s="237"/>
      <c r="AN10" s="237"/>
      <c r="AO10" s="237"/>
      <c r="AP10" s="237"/>
      <c r="AQ10" s="237"/>
      <c r="AR10" s="233" t="s">
        <v>143</v>
      </c>
      <c r="AS10" s="233"/>
      <c r="AT10" s="233"/>
      <c r="AU10" s="237"/>
      <c r="AV10" s="237"/>
      <c r="AW10" s="237"/>
      <c r="AX10" s="237"/>
      <c r="AY10" s="237"/>
      <c r="AZ10" s="237"/>
      <c r="BA10" s="237"/>
      <c r="BB10" s="237"/>
      <c r="BC10" s="237"/>
      <c r="BD10" s="237"/>
      <c r="BE10" s="237"/>
      <c r="BF10" s="237"/>
      <c r="BG10" s="237"/>
      <c r="BH10" s="275"/>
    </row>
    <row r="11" spans="1:60" ht="15" customHeight="1" x14ac:dyDescent="0.4">
      <c r="A11" s="132" t="str">
        <f>IF(BusinessPlan!$B$6=1,AA11,AR11)</f>
        <v>Debitorenverluste</v>
      </c>
      <c r="B11" s="79">
        <v>5.0000000000000001E-3</v>
      </c>
      <c r="C11" s="143" t="s">
        <v>43</v>
      </c>
      <c r="D11" s="140">
        <f t="shared" ref="D11:O11" si="3">-(D10*$B11)</f>
        <v>-327.5</v>
      </c>
      <c r="E11" s="140">
        <f t="shared" si="3"/>
        <v>-359.75</v>
      </c>
      <c r="F11" s="140">
        <f t="shared" si="3"/>
        <v>-450.05</v>
      </c>
      <c r="G11" s="140">
        <f t="shared" si="3"/>
        <v>-353.3</v>
      </c>
      <c r="H11" s="140">
        <f t="shared" si="3"/>
        <v>-456.5</v>
      </c>
      <c r="I11" s="140">
        <f t="shared" si="3"/>
        <v>-569.375</v>
      </c>
      <c r="J11" s="140">
        <f t="shared" si="3"/>
        <v>-456.5</v>
      </c>
      <c r="K11" s="140">
        <f t="shared" si="3"/>
        <v>-456.5</v>
      </c>
      <c r="L11" s="140">
        <f t="shared" si="3"/>
        <v>-569.375</v>
      </c>
      <c r="M11" s="140">
        <f t="shared" si="3"/>
        <v>-456.5</v>
      </c>
      <c r="N11" s="140">
        <f t="shared" si="3"/>
        <v>-456.5</v>
      </c>
      <c r="O11" s="140">
        <f t="shared" si="3"/>
        <v>-537.125</v>
      </c>
      <c r="P11" s="18">
        <f>SUM(D11:O11)</f>
        <v>-5448.9750000000004</v>
      </c>
      <c r="Q11" s="64"/>
      <c r="AA11" s="238" t="s">
        <v>5</v>
      </c>
      <c r="AB11" s="272"/>
      <c r="AC11" s="239"/>
      <c r="AD11" s="237"/>
      <c r="AE11" s="237"/>
      <c r="AF11" s="237"/>
      <c r="AG11" s="237"/>
      <c r="AH11" s="237"/>
      <c r="AI11" s="237"/>
      <c r="AJ11" s="237"/>
      <c r="AK11" s="237"/>
      <c r="AL11" s="237"/>
      <c r="AM11" s="237"/>
      <c r="AN11" s="237"/>
      <c r="AO11" s="237"/>
      <c r="AP11" s="237"/>
      <c r="AQ11" s="237"/>
      <c r="AR11" s="238"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65172.5</v>
      </c>
      <c r="E12" s="39">
        <f t="shared" si="4"/>
        <v>71590.25</v>
      </c>
      <c r="F12" s="39">
        <f t="shared" si="4"/>
        <v>89559.95</v>
      </c>
      <c r="G12" s="39">
        <f t="shared" si="4"/>
        <v>70306.7</v>
      </c>
      <c r="H12" s="39">
        <f t="shared" si="4"/>
        <v>90843.5</v>
      </c>
      <c r="I12" s="39">
        <f t="shared" si="4"/>
        <v>113305.625</v>
      </c>
      <c r="J12" s="39">
        <f t="shared" si="4"/>
        <v>90843.5</v>
      </c>
      <c r="K12" s="39">
        <f t="shared" si="4"/>
        <v>90843.5</v>
      </c>
      <c r="L12" s="39">
        <f t="shared" si="4"/>
        <v>113305.625</v>
      </c>
      <c r="M12" s="39">
        <f t="shared" si="4"/>
        <v>90843.5</v>
      </c>
      <c r="N12" s="39">
        <f t="shared" si="4"/>
        <v>90843.5</v>
      </c>
      <c r="O12" s="39">
        <f t="shared" si="4"/>
        <v>106887.875</v>
      </c>
      <c r="P12" s="18">
        <f>SUM(D12:O12)</f>
        <v>1084346.0249999999</v>
      </c>
      <c r="Q12" s="80"/>
      <c r="AA12" s="233" t="s">
        <v>62</v>
      </c>
      <c r="AB12" s="233"/>
      <c r="AC12" s="233"/>
      <c r="AD12" s="237"/>
      <c r="AE12" s="237"/>
      <c r="AF12" s="237"/>
      <c r="AG12" s="237"/>
      <c r="AH12" s="237"/>
      <c r="AI12" s="237"/>
      <c r="AJ12" s="237"/>
      <c r="AK12" s="237"/>
      <c r="AL12" s="237"/>
      <c r="AM12" s="237"/>
      <c r="AN12" s="237"/>
      <c r="AO12" s="237"/>
      <c r="AP12" s="237"/>
      <c r="AQ12" s="237"/>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37"/>
      <c r="AR13" s="233"/>
      <c r="AS13" s="233"/>
      <c r="AT13" s="233"/>
      <c r="AU13" s="237"/>
      <c r="AV13" s="237"/>
      <c r="AW13" s="237"/>
      <c r="AX13" s="237"/>
      <c r="AY13" s="237"/>
      <c r="AZ13" s="237"/>
      <c r="BA13" s="237"/>
      <c r="BB13" s="237"/>
      <c r="BC13" s="237"/>
      <c r="BD13" s="237"/>
      <c r="BE13" s="237"/>
      <c r="BF13" s="237"/>
      <c r="BG13" s="237"/>
      <c r="BH13" s="111"/>
    </row>
    <row r="14" spans="1:60" ht="15" customHeight="1" x14ac:dyDescent="0.4">
      <c r="A14" s="132" t="str">
        <f>IF(BusinessPlan!$B$6=1,AA14,AR14)</f>
        <v>Lohnkosten temporär brutto</v>
      </c>
      <c r="B14" s="154">
        <v>29</v>
      </c>
      <c r="C14" s="144" t="s">
        <v>44</v>
      </c>
      <c r="D14" s="140">
        <f t="shared" ref="D14:O14" si="5">D6*$B14</f>
        <v>43500</v>
      </c>
      <c r="E14" s="140">
        <f t="shared" si="5"/>
        <v>47850</v>
      </c>
      <c r="F14" s="140">
        <f t="shared" si="5"/>
        <v>60030</v>
      </c>
      <c r="G14" s="140">
        <f t="shared" si="5"/>
        <v>46980</v>
      </c>
      <c r="H14" s="140">
        <f t="shared" si="5"/>
        <v>60900</v>
      </c>
      <c r="I14" s="140">
        <f t="shared" si="5"/>
        <v>76125</v>
      </c>
      <c r="J14" s="140">
        <f t="shared" si="5"/>
        <v>60900</v>
      </c>
      <c r="K14" s="140">
        <f t="shared" si="5"/>
        <v>60900</v>
      </c>
      <c r="L14" s="140">
        <f t="shared" si="5"/>
        <v>76125</v>
      </c>
      <c r="M14" s="140">
        <f t="shared" si="5"/>
        <v>60900</v>
      </c>
      <c r="N14" s="140">
        <f t="shared" si="5"/>
        <v>60900</v>
      </c>
      <c r="O14" s="140">
        <f t="shared" si="5"/>
        <v>71775</v>
      </c>
      <c r="P14" s="18">
        <f>SUM(D14:O14)</f>
        <v>726885</v>
      </c>
      <c r="Q14" s="64"/>
      <c r="AA14" s="238" t="s">
        <v>94</v>
      </c>
      <c r="AB14" s="273"/>
      <c r="AC14" s="240"/>
      <c r="AD14" s="237"/>
      <c r="AE14" s="237"/>
      <c r="AF14" s="237"/>
      <c r="AG14" s="237"/>
      <c r="AH14" s="237"/>
      <c r="AI14" s="237"/>
      <c r="AJ14" s="237"/>
      <c r="AK14" s="237"/>
      <c r="AL14" s="237"/>
      <c r="AM14" s="237"/>
      <c r="AN14" s="237"/>
      <c r="AO14" s="237"/>
      <c r="AP14" s="237"/>
      <c r="AQ14" s="237"/>
      <c r="AR14" s="233" t="s">
        <v>146</v>
      </c>
      <c r="AS14" s="273"/>
      <c r="AT14" s="240"/>
      <c r="AU14" s="237"/>
      <c r="AV14" s="237"/>
      <c r="AW14" s="237"/>
      <c r="AX14" s="237"/>
      <c r="AY14" s="237"/>
      <c r="AZ14" s="237"/>
      <c r="BA14" s="237"/>
      <c r="BB14" s="237"/>
      <c r="BC14" s="237"/>
      <c r="BD14" s="237"/>
      <c r="BE14" s="237"/>
      <c r="BF14" s="237"/>
      <c r="BG14" s="237"/>
      <c r="BH14" s="122"/>
    </row>
    <row r="15" spans="1:60" ht="15" customHeight="1" x14ac:dyDescent="0.4">
      <c r="A15" s="132" t="str">
        <f>IF(BusinessPlan!$B$6=1,AA15,AR15)</f>
        <v>Sozialleistungen (AG Anteil)</v>
      </c>
      <c r="B15" s="79">
        <v>0.12</v>
      </c>
      <c r="C15" s="143" t="s">
        <v>45</v>
      </c>
      <c r="D15" s="140">
        <f t="shared" ref="D15:O15" si="6">D14*$B15</f>
        <v>5220</v>
      </c>
      <c r="E15" s="140">
        <f t="shared" si="6"/>
        <v>5742</v>
      </c>
      <c r="F15" s="140">
        <f t="shared" si="6"/>
        <v>7203.5999999999995</v>
      </c>
      <c r="G15" s="140">
        <f t="shared" si="6"/>
        <v>5637.5999999999995</v>
      </c>
      <c r="H15" s="140">
        <f t="shared" si="6"/>
        <v>7308</v>
      </c>
      <c r="I15" s="140">
        <f t="shared" si="6"/>
        <v>9135</v>
      </c>
      <c r="J15" s="140">
        <f t="shared" si="6"/>
        <v>7308</v>
      </c>
      <c r="K15" s="140">
        <f t="shared" si="6"/>
        <v>7308</v>
      </c>
      <c r="L15" s="140">
        <f t="shared" si="6"/>
        <v>9135</v>
      </c>
      <c r="M15" s="140">
        <f t="shared" si="6"/>
        <v>7308</v>
      </c>
      <c r="N15" s="140">
        <f t="shared" si="6"/>
        <v>7308</v>
      </c>
      <c r="O15" s="140">
        <f t="shared" si="6"/>
        <v>8613</v>
      </c>
      <c r="P15" s="18">
        <f>SUM(D15:O15)</f>
        <v>87226.2</v>
      </c>
      <c r="Q15" s="64"/>
      <c r="AA15" s="238" t="s">
        <v>112</v>
      </c>
      <c r="AB15" s="272"/>
      <c r="AC15" s="239"/>
      <c r="AD15" s="237"/>
      <c r="AE15" s="237"/>
      <c r="AF15" s="237"/>
      <c r="AG15" s="237"/>
      <c r="AH15" s="237"/>
      <c r="AI15" s="237"/>
      <c r="AJ15" s="237"/>
      <c r="AK15" s="237"/>
      <c r="AL15" s="237"/>
      <c r="AM15" s="237"/>
      <c r="AN15" s="237"/>
      <c r="AO15" s="237"/>
      <c r="AP15" s="237"/>
      <c r="AQ15" s="237"/>
      <c r="AR15" s="233"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48720</v>
      </c>
      <c r="E16" s="145">
        <f t="shared" si="7"/>
        <v>53592</v>
      </c>
      <c r="F16" s="145">
        <f t="shared" si="7"/>
        <v>67233.600000000006</v>
      </c>
      <c r="G16" s="145">
        <f t="shared" si="7"/>
        <v>52617.599999999999</v>
      </c>
      <c r="H16" s="145">
        <f t="shared" si="7"/>
        <v>68208</v>
      </c>
      <c r="I16" s="145">
        <f t="shared" si="7"/>
        <v>85260</v>
      </c>
      <c r="J16" s="145">
        <f t="shared" si="7"/>
        <v>68208</v>
      </c>
      <c r="K16" s="145">
        <f t="shared" si="7"/>
        <v>68208</v>
      </c>
      <c r="L16" s="145">
        <f t="shared" si="7"/>
        <v>85260</v>
      </c>
      <c r="M16" s="145">
        <f t="shared" si="7"/>
        <v>68208</v>
      </c>
      <c r="N16" s="145">
        <f t="shared" si="7"/>
        <v>68208</v>
      </c>
      <c r="O16" s="145">
        <f t="shared" si="7"/>
        <v>80388</v>
      </c>
      <c r="P16" s="18">
        <f>SUM(D14:O15)</f>
        <v>814111.2</v>
      </c>
      <c r="Q16" s="80"/>
      <c r="AA16" s="233" t="s">
        <v>61</v>
      </c>
      <c r="AB16" s="233"/>
      <c r="AC16" s="233"/>
      <c r="AD16" s="237"/>
      <c r="AE16" s="237"/>
      <c r="AF16" s="237"/>
      <c r="AG16" s="237"/>
      <c r="AH16" s="237"/>
      <c r="AI16" s="237"/>
      <c r="AJ16" s="237"/>
      <c r="AK16" s="237"/>
      <c r="AL16" s="237"/>
      <c r="AM16" s="237"/>
      <c r="AN16" s="237"/>
      <c r="AO16" s="237"/>
      <c r="AP16" s="237"/>
      <c r="AQ16" s="237"/>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37"/>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16452.5</v>
      </c>
      <c r="E18" s="146">
        <f t="shared" si="8"/>
        <v>17998.25</v>
      </c>
      <c r="F18" s="146">
        <f t="shared" si="8"/>
        <v>22326.349999999991</v>
      </c>
      <c r="G18" s="146">
        <f t="shared" si="8"/>
        <v>17689.099999999999</v>
      </c>
      <c r="H18" s="146">
        <f t="shared" si="8"/>
        <v>22635.5</v>
      </c>
      <c r="I18" s="146">
        <f t="shared" si="8"/>
        <v>28045.625</v>
      </c>
      <c r="J18" s="146">
        <f t="shared" si="8"/>
        <v>22635.5</v>
      </c>
      <c r="K18" s="146">
        <f t="shared" si="8"/>
        <v>22635.5</v>
      </c>
      <c r="L18" s="146">
        <f t="shared" si="8"/>
        <v>28045.625</v>
      </c>
      <c r="M18" s="146">
        <f t="shared" si="8"/>
        <v>22635.5</v>
      </c>
      <c r="N18" s="146">
        <f t="shared" si="8"/>
        <v>22635.5</v>
      </c>
      <c r="O18" s="146">
        <f t="shared" si="8"/>
        <v>26499.875</v>
      </c>
      <c r="P18" s="18">
        <f>SUM(D18:O18)</f>
        <v>270234.82499999995</v>
      </c>
      <c r="Q18" s="80"/>
      <c r="AA18" s="233" t="s">
        <v>6</v>
      </c>
      <c r="AB18" s="233"/>
      <c r="AC18" s="233"/>
      <c r="AD18" s="237"/>
      <c r="AE18" s="237"/>
      <c r="AF18" s="237"/>
      <c r="AG18" s="237"/>
      <c r="AH18" s="237"/>
      <c r="AI18" s="237"/>
      <c r="AJ18" s="237"/>
      <c r="AK18" s="237"/>
      <c r="AL18" s="237"/>
      <c r="AM18" s="237"/>
      <c r="AN18" s="237"/>
      <c r="AO18" s="237"/>
      <c r="AP18" s="237"/>
      <c r="AQ18" s="237"/>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0.24465116279069768</v>
      </c>
      <c r="E19" s="20">
        <f t="shared" si="9"/>
        <v>0.24465116279069768</v>
      </c>
      <c r="F19" s="20">
        <f t="shared" si="9"/>
        <v>0.2446511627906976</v>
      </c>
      <c r="G19" s="20">
        <f t="shared" si="9"/>
        <v>0.24465116279069771</v>
      </c>
      <c r="H19" s="20">
        <f t="shared" si="9"/>
        <v>0.24465116279069768</v>
      </c>
      <c r="I19" s="20">
        <f t="shared" si="9"/>
        <v>0.24465116279069768</v>
      </c>
      <c r="J19" s="20">
        <f t="shared" si="9"/>
        <v>0.24465116279069768</v>
      </c>
      <c r="K19" s="20">
        <f t="shared" si="9"/>
        <v>0.24465116279069768</v>
      </c>
      <c r="L19" s="20">
        <f t="shared" si="9"/>
        <v>0.24465116279069768</v>
      </c>
      <c r="M19" s="20">
        <f t="shared" si="9"/>
        <v>0.24465116279069768</v>
      </c>
      <c r="N19" s="20">
        <f t="shared" si="9"/>
        <v>0.24465116279069768</v>
      </c>
      <c r="O19" s="20">
        <f t="shared" si="9"/>
        <v>0.24465116279069768</v>
      </c>
      <c r="P19" s="20">
        <f t="shared" si="9"/>
        <v>0.24465116279069771</v>
      </c>
      <c r="Q19" s="80"/>
      <c r="AA19" s="233" t="s">
        <v>63</v>
      </c>
      <c r="AB19" s="233"/>
      <c r="AC19" s="241"/>
      <c r="AD19" s="248"/>
      <c r="AE19" s="248"/>
      <c r="AF19" s="248"/>
      <c r="AG19" s="248"/>
      <c r="AH19" s="248"/>
      <c r="AI19" s="248"/>
      <c r="AJ19" s="248"/>
      <c r="AK19" s="248"/>
      <c r="AL19" s="248"/>
      <c r="AM19" s="248"/>
      <c r="AN19" s="248"/>
      <c r="AO19" s="248"/>
      <c r="AP19" s="248"/>
      <c r="AQ19" s="248"/>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0.25244543327323643</v>
      </c>
      <c r="E20" s="21">
        <f t="shared" si="10"/>
        <v>0.25140644151962033</v>
      </c>
      <c r="F20" s="21">
        <f t="shared" si="10"/>
        <v>0.24928944243492757</v>
      </c>
      <c r="G20" s="21">
        <f t="shared" si="10"/>
        <v>0.25159906523844811</v>
      </c>
      <c r="H20" s="21">
        <f t="shared" si="10"/>
        <v>0.24917027635438968</v>
      </c>
      <c r="I20" s="21">
        <f t="shared" si="10"/>
        <v>0.24752191252640812</v>
      </c>
      <c r="J20" s="21">
        <f t="shared" si="10"/>
        <v>0.24917027635438968</v>
      </c>
      <c r="K20" s="21">
        <f t="shared" si="10"/>
        <v>0.24917027635438968</v>
      </c>
      <c r="L20" s="21">
        <f t="shared" si="10"/>
        <v>0.24752191252640812</v>
      </c>
      <c r="M20" s="21">
        <f t="shared" si="10"/>
        <v>0.24917027635438968</v>
      </c>
      <c r="N20" s="21">
        <f t="shared" si="10"/>
        <v>0.24917027635438968</v>
      </c>
      <c r="O20" s="21">
        <f t="shared" si="10"/>
        <v>0.24792218013502468</v>
      </c>
      <c r="P20" s="21">
        <f t="shared" si="10"/>
        <v>0.24921456690911922</v>
      </c>
      <c r="Q20" s="82"/>
      <c r="AA20" s="233" t="s">
        <v>64</v>
      </c>
      <c r="AB20" s="233"/>
      <c r="AC20" s="241"/>
      <c r="AD20" s="249"/>
      <c r="AE20" s="249"/>
      <c r="AF20" s="249"/>
      <c r="AG20" s="249"/>
      <c r="AH20" s="249"/>
      <c r="AI20" s="249"/>
      <c r="AJ20" s="249"/>
      <c r="AK20" s="249"/>
      <c r="AL20" s="249"/>
      <c r="AM20" s="249"/>
      <c r="AN20" s="249"/>
      <c r="AO20" s="249"/>
      <c r="AP20" s="249"/>
      <c r="AQ20" s="24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Q24" s="64"/>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2" t="s">
        <v>49</v>
      </c>
      <c r="AB25" s="243"/>
      <c r="AC25" s="243"/>
      <c r="AD25" s="244"/>
      <c r="AE25" s="244"/>
      <c r="AF25" s="244"/>
      <c r="AG25" s="244"/>
      <c r="AH25" s="244"/>
      <c r="AI25" s="244"/>
      <c r="AJ25" s="244"/>
      <c r="AK25" s="244"/>
      <c r="AL25" s="244"/>
      <c r="AM25" s="244"/>
      <c r="AN25" s="244"/>
      <c r="AO25" s="244"/>
      <c r="AP25" s="244"/>
      <c r="AQ25" s="229"/>
      <c r="AR25" s="242" t="s">
        <v>155</v>
      </c>
      <c r="AS25" s="244"/>
      <c r="AT25" s="244"/>
      <c r="AU25" s="244"/>
      <c r="AV25" s="244"/>
      <c r="AW25" s="244"/>
      <c r="AX25" s="244"/>
      <c r="AY25" s="244"/>
      <c r="AZ25" s="244"/>
      <c r="BA25" s="244"/>
      <c r="BB25" s="244"/>
      <c r="BC25" s="244"/>
      <c r="BD25" s="244"/>
      <c r="BE25" s="244"/>
      <c r="BF25" s="244"/>
      <c r="BG25" s="244"/>
      <c r="BH25" s="111"/>
    </row>
    <row r="26" spans="1:60"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row>
    <row r="31" spans="1:60"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row>
    <row r="32" spans="1:60"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row>
    <row r="33" spans="1:60"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row>
    <row r="34" spans="1:60" s="1" customFormat="1" ht="15" customHeight="1" x14ac:dyDescent="0.4">
      <c r="A34" s="7"/>
      <c r="B34" s="7"/>
      <c r="C34" s="7"/>
      <c r="P34" s="2"/>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row>
    <row r="35" spans="1:60" s="1" customFormat="1" ht="15" customHeight="1" x14ac:dyDescent="0.4">
      <c r="A35" s="7"/>
      <c r="B35" s="7"/>
      <c r="C35" s="7"/>
      <c r="P35" s="2"/>
    </row>
    <row r="36" spans="1:60" s="1" customFormat="1" ht="15" customHeight="1" x14ac:dyDescent="0.4">
      <c r="A36" s="7"/>
      <c r="B36" s="7"/>
      <c r="C36" s="7"/>
      <c r="P36" s="2"/>
    </row>
    <row r="37" spans="1:60" s="1" customFormat="1" ht="15" customHeight="1" x14ac:dyDescent="0.4">
      <c r="A37" s="7"/>
      <c r="B37" s="7"/>
      <c r="C37" s="7"/>
      <c r="P37" s="2"/>
    </row>
    <row r="38" spans="1:60" s="1" customFormat="1" ht="15" customHeight="1" x14ac:dyDescent="0.4">
      <c r="A38" s="7"/>
      <c r="B38" s="7"/>
      <c r="C38" s="7"/>
      <c r="P38" s="2"/>
    </row>
    <row r="39" spans="1:60" s="1" customFormat="1" ht="15" customHeight="1" x14ac:dyDescent="0.4">
      <c r="A39" s="7"/>
      <c r="B39" s="7"/>
      <c r="C39" s="7"/>
      <c r="P39" s="2"/>
    </row>
    <row r="40" spans="1:60" s="1" customFormat="1" ht="15" customHeight="1" x14ac:dyDescent="0.4">
      <c r="A40" s="7"/>
      <c r="B40" s="7"/>
      <c r="C40" s="7"/>
      <c r="P40" s="2"/>
    </row>
    <row r="41" spans="1:60" s="1" customFormat="1" ht="15" customHeight="1" x14ac:dyDescent="0.4">
      <c r="A41" s="7"/>
      <c r="B41" s="7"/>
      <c r="C41" s="7"/>
      <c r="P41" s="2"/>
    </row>
    <row r="42" spans="1:60" s="1" customFormat="1" ht="15" customHeight="1" x14ac:dyDescent="0.4">
      <c r="A42" s="7"/>
      <c r="B42" s="7"/>
      <c r="C42" s="7"/>
      <c r="P42" s="2"/>
    </row>
    <row r="43" spans="1:60" s="1" customFormat="1" ht="15" customHeight="1" x14ac:dyDescent="0.4">
      <c r="A43" s="7"/>
      <c r="B43" s="7"/>
      <c r="C43" s="7"/>
      <c r="P43" s="2"/>
    </row>
    <row r="44" spans="1:60" s="1" customFormat="1" ht="15" customHeight="1" x14ac:dyDescent="0.4">
      <c r="A44" s="7"/>
      <c r="B44" s="7"/>
      <c r="C44" s="7"/>
      <c r="P44" s="2"/>
    </row>
    <row r="45" spans="1:60" s="1" customFormat="1" ht="15" customHeight="1" x14ac:dyDescent="0.4">
      <c r="A45" s="7"/>
      <c r="B45" s="7"/>
      <c r="C45" s="7"/>
      <c r="P45" s="2"/>
    </row>
    <row r="46" spans="1:60" s="1" customFormat="1" ht="15" customHeight="1" x14ac:dyDescent="0.4">
      <c r="A46" s="7"/>
      <c r="B46" s="7"/>
      <c r="C46" s="7"/>
      <c r="P46" s="2"/>
    </row>
    <row r="47" spans="1:60" s="1" customFormat="1" ht="15" customHeight="1" x14ac:dyDescent="0.4">
      <c r="A47" s="7"/>
      <c r="B47" s="7"/>
      <c r="C47" s="7"/>
      <c r="P47" s="2"/>
    </row>
    <row r="48" spans="1:60"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J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2" ht="30" customHeight="1" x14ac:dyDescent="0.4">
      <c r="A1" s="83" t="str">
        <f>'2. Jahr-Bau'!A1</f>
        <v>Muster AG / Exemple SA</v>
      </c>
      <c r="B1" s="83" t="str">
        <f>'2. Jahr-Bau'!B1</f>
        <v>2. Jahr (2011)</v>
      </c>
      <c r="C1" s="119"/>
      <c r="D1" s="120"/>
      <c r="E1" s="120"/>
      <c r="F1" s="193" t="str">
        <f>IF(BusinessPlan!$B$6=1,AF1,AW1)</f>
        <v>Mitarbeiter Industrie</v>
      </c>
      <c r="G1" s="194"/>
      <c r="H1" s="193"/>
      <c r="I1" s="193"/>
      <c r="J1" s="111"/>
      <c r="K1" s="111"/>
      <c r="L1" s="111"/>
      <c r="M1" s="111"/>
      <c r="N1" s="111"/>
      <c r="O1" s="111"/>
      <c r="P1" s="112"/>
      <c r="Q1" s="64"/>
      <c r="AA1" s="246"/>
      <c r="AB1" s="246"/>
      <c r="AC1" s="247"/>
      <c r="AD1" s="230"/>
      <c r="AE1" s="230"/>
      <c r="AF1" s="230" t="s">
        <v>93</v>
      </c>
      <c r="AG1" s="229"/>
      <c r="AH1" s="230"/>
      <c r="AI1" s="229"/>
      <c r="AJ1" s="229"/>
      <c r="AK1" s="229"/>
      <c r="AL1" s="229"/>
      <c r="AM1" s="229"/>
      <c r="AN1" s="229"/>
      <c r="AO1" s="229"/>
      <c r="AP1" s="229"/>
      <c r="AQ1" s="229"/>
      <c r="AR1" s="246"/>
      <c r="AS1" s="246"/>
      <c r="AT1" s="247"/>
      <c r="AU1" s="230"/>
      <c r="AV1" s="230"/>
      <c r="AW1" s="230" t="s">
        <v>158</v>
      </c>
      <c r="AX1" s="229"/>
      <c r="AY1" s="230"/>
      <c r="AZ1" s="229"/>
      <c r="BA1" s="229"/>
      <c r="BB1" s="229"/>
      <c r="BC1" s="229"/>
      <c r="BD1" s="229"/>
      <c r="BE1" s="229"/>
      <c r="BF1" s="229"/>
      <c r="BG1" s="229"/>
      <c r="BH1" s="122"/>
      <c r="BI1" s="122"/>
      <c r="BJ1" s="122"/>
    </row>
    <row r="2" spans="1:62"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c r="BI2" s="122"/>
      <c r="BJ2" s="122"/>
    </row>
    <row r="3" spans="1:62"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c r="BI3" s="156"/>
      <c r="BJ3" s="156"/>
    </row>
    <row r="4" spans="1:62" ht="15" customHeight="1" x14ac:dyDescent="0.4">
      <c r="A4" s="54" t="str">
        <f>IF(BusinessPlan!$B$6=1,AA4,AR4)</f>
        <v>Anzahl Temporär Mitarbeiter</v>
      </c>
      <c r="B4" s="16"/>
      <c r="C4" s="45"/>
      <c r="D4" s="149">
        <v>10</v>
      </c>
      <c r="E4" s="149">
        <v>10</v>
      </c>
      <c r="F4" s="149">
        <v>10</v>
      </c>
      <c r="G4" s="149">
        <v>15</v>
      </c>
      <c r="H4" s="149">
        <v>10</v>
      </c>
      <c r="I4" s="149">
        <v>15</v>
      </c>
      <c r="J4" s="149">
        <v>15</v>
      </c>
      <c r="K4" s="149">
        <v>15</v>
      </c>
      <c r="L4" s="149">
        <v>15</v>
      </c>
      <c r="M4" s="149">
        <v>20</v>
      </c>
      <c r="N4" s="149">
        <v>20</v>
      </c>
      <c r="O4" s="149">
        <v>20</v>
      </c>
      <c r="P4" s="137">
        <f>SUM(D4:O4)/12</f>
        <v>14.583333333333334</v>
      </c>
      <c r="Q4" s="64"/>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c r="BI4" s="122"/>
      <c r="BJ4" s="122"/>
    </row>
    <row r="5" spans="1:62"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c r="BI5" s="122"/>
      <c r="BJ5" s="122"/>
    </row>
    <row r="6" spans="1:62" ht="15" customHeight="1" x14ac:dyDescent="0.4">
      <c r="A6" s="54" t="str">
        <f>IF(BusinessPlan!$B$6=1,AA6,AR6)</f>
        <v>Total Stunden</v>
      </c>
      <c r="B6" s="151">
        <v>7.5</v>
      </c>
      <c r="C6" s="139" t="s">
        <v>41</v>
      </c>
      <c r="D6" s="140">
        <f t="shared" ref="D6:O6" si="0">(D5*$B6)*D4</f>
        <v>1500</v>
      </c>
      <c r="E6" s="140">
        <f t="shared" si="0"/>
        <v>1500</v>
      </c>
      <c r="F6" s="140">
        <f t="shared" si="0"/>
        <v>1725</v>
      </c>
      <c r="G6" s="140">
        <f t="shared" si="0"/>
        <v>2025</v>
      </c>
      <c r="H6" s="140">
        <f t="shared" si="0"/>
        <v>1500</v>
      </c>
      <c r="I6" s="140">
        <f t="shared" si="0"/>
        <v>2812.5</v>
      </c>
      <c r="J6" s="140">
        <f t="shared" si="0"/>
        <v>2250</v>
      </c>
      <c r="K6" s="140">
        <f t="shared" si="0"/>
        <v>2250</v>
      </c>
      <c r="L6" s="140">
        <f t="shared" si="0"/>
        <v>2812.5</v>
      </c>
      <c r="M6" s="140">
        <f t="shared" si="0"/>
        <v>3000</v>
      </c>
      <c r="N6" s="140">
        <f t="shared" si="0"/>
        <v>3000</v>
      </c>
      <c r="O6" s="140">
        <f t="shared" si="0"/>
        <v>3300</v>
      </c>
      <c r="P6" s="18">
        <f>SUM(D6:O6)</f>
        <v>27675</v>
      </c>
      <c r="Q6" s="64"/>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c r="BI6" s="122"/>
      <c r="BJ6" s="122"/>
    </row>
    <row r="7" spans="1:62"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c r="BI7" s="111"/>
      <c r="BJ7" s="111"/>
    </row>
    <row r="8" spans="1:62" ht="15" customHeight="1" x14ac:dyDescent="0.4">
      <c r="A8" s="132" t="str">
        <f>IF(BusinessPlan!$B$6=1,AA8,AR8)</f>
        <v>Umsatz Temporär</v>
      </c>
      <c r="B8" s="151">
        <v>41.5</v>
      </c>
      <c r="C8" s="139" t="s">
        <v>42</v>
      </c>
      <c r="D8" s="140">
        <f t="shared" ref="D8:O8" si="1">D6*$B8</f>
        <v>62250</v>
      </c>
      <c r="E8" s="140">
        <f t="shared" si="1"/>
        <v>62250</v>
      </c>
      <c r="F8" s="140">
        <f t="shared" si="1"/>
        <v>71587.5</v>
      </c>
      <c r="G8" s="140">
        <f t="shared" si="1"/>
        <v>84037.5</v>
      </c>
      <c r="H8" s="140">
        <f t="shared" si="1"/>
        <v>62250</v>
      </c>
      <c r="I8" s="140">
        <f t="shared" si="1"/>
        <v>116718.75</v>
      </c>
      <c r="J8" s="140">
        <f t="shared" si="1"/>
        <v>93375</v>
      </c>
      <c r="K8" s="140">
        <f t="shared" si="1"/>
        <v>93375</v>
      </c>
      <c r="L8" s="140">
        <f t="shared" si="1"/>
        <v>116718.75</v>
      </c>
      <c r="M8" s="140">
        <f t="shared" si="1"/>
        <v>124500</v>
      </c>
      <c r="N8" s="140">
        <f t="shared" si="1"/>
        <v>124500</v>
      </c>
      <c r="O8" s="140">
        <f t="shared" si="1"/>
        <v>136950</v>
      </c>
      <c r="P8" s="18">
        <f>SUM(D8:O8)</f>
        <v>1148512.5</v>
      </c>
      <c r="Q8" s="64"/>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c r="BI8" s="122"/>
      <c r="BJ8" s="122"/>
    </row>
    <row r="9" spans="1:62" ht="15" customHeight="1" x14ac:dyDescent="0.4">
      <c r="A9" s="54" t="str">
        <f>IF(BusinessPlan!$B$6=1,AA9,AR9)</f>
        <v>Umsatz Festvermittlungen</v>
      </c>
      <c r="B9" s="78"/>
      <c r="C9" s="45"/>
      <c r="D9" s="152">
        <v>0</v>
      </c>
      <c r="E9" s="152">
        <v>0</v>
      </c>
      <c r="F9" s="152">
        <v>0</v>
      </c>
      <c r="G9" s="152">
        <v>0</v>
      </c>
      <c r="H9" s="152">
        <v>9000</v>
      </c>
      <c r="I9" s="152">
        <v>10000</v>
      </c>
      <c r="J9" s="152">
        <v>0</v>
      </c>
      <c r="K9" s="152">
        <v>0</v>
      </c>
      <c r="L9" s="152">
        <v>13000</v>
      </c>
      <c r="M9" s="152">
        <v>0</v>
      </c>
      <c r="N9" s="152">
        <v>0</v>
      </c>
      <c r="O9" s="152">
        <v>10000</v>
      </c>
      <c r="P9" s="18">
        <f>SUM(D9:O9)</f>
        <v>42000</v>
      </c>
      <c r="Q9" s="64"/>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c r="BI9" s="122"/>
      <c r="BJ9" s="122"/>
    </row>
    <row r="10" spans="1:62" s="5" customFormat="1" ht="15" customHeight="1" x14ac:dyDescent="0.4">
      <c r="A10" s="55" t="str">
        <f>IF(BusinessPlan!$B$6=1,AA10,AR10)</f>
        <v>Total Umsatz (ohne MWSt)</v>
      </c>
      <c r="B10" s="153"/>
      <c r="C10" s="48"/>
      <c r="D10" s="34">
        <f t="shared" ref="D10:O10" si="2">D8+D9</f>
        <v>62250</v>
      </c>
      <c r="E10" s="34">
        <f t="shared" si="2"/>
        <v>62250</v>
      </c>
      <c r="F10" s="34">
        <f t="shared" si="2"/>
        <v>71587.5</v>
      </c>
      <c r="G10" s="34">
        <f t="shared" si="2"/>
        <v>84037.5</v>
      </c>
      <c r="H10" s="34">
        <f t="shared" si="2"/>
        <v>71250</v>
      </c>
      <c r="I10" s="34">
        <f t="shared" si="2"/>
        <v>126718.75</v>
      </c>
      <c r="J10" s="34">
        <f t="shared" si="2"/>
        <v>93375</v>
      </c>
      <c r="K10" s="34">
        <f t="shared" si="2"/>
        <v>93375</v>
      </c>
      <c r="L10" s="34">
        <f t="shared" si="2"/>
        <v>129718.75</v>
      </c>
      <c r="M10" s="34">
        <f t="shared" si="2"/>
        <v>124500</v>
      </c>
      <c r="N10" s="34">
        <f t="shared" si="2"/>
        <v>124500</v>
      </c>
      <c r="O10" s="34">
        <f t="shared" si="2"/>
        <v>146950</v>
      </c>
      <c r="P10" s="18">
        <f>SUM(D10:O10)</f>
        <v>1190512.5</v>
      </c>
      <c r="Q10" s="80"/>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c r="BI10" s="275"/>
      <c r="BJ10" s="275"/>
    </row>
    <row r="11" spans="1:62" ht="15" customHeight="1" x14ac:dyDescent="0.4">
      <c r="A11" s="132" t="str">
        <f>IF(BusinessPlan!$B$6=1,AA11,AR11)</f>
        <v>Debitorenverluste</v>
      </c>
      <c r="B11" s="79">
        <v>5.0000000000000001E-3</v>
      </c>
      <c r="C11" s="143" t="s">
        <v>43</v>
      </c>
      <c r="D11" s="140">
        <f t="shared" ref="D11:O11" si="3">-(D10*$B11)</f>
        <v>-311.25</v>
      </c>
      <c r="E11" s="140">
        <f t="shared" si="3"/>
        <v>-311.25</v>
      </c>
      <c r="F11" s="140">
        <f t="shared" si="3"/>
        <v>-357.9375</v>
      </c>
      <c r="G11" s="140">
        <f t="shared" si="3"/>
        <v>-420.1875</v>
      </c>
      <c r="H11" s="140">
        <f t="shared" si="3"/>
        <v>-356.25</v>
      </c>
      <c r="I11" s="140">
        <f t="shared" si="3"/>
        <v>-633.59375</v>
      </c>
      <c r="J11" s="140">
        <f t="shared" si="3"/>
        <v>-466.875</v>
      </c>
      <c r="K11" s="140">
        <f t="shared" si="3"/>
        <v>-466.875</v>
      </c>
      <c r="L11" s="140">
        <f t="shared" si="3"/>
        <v>-648.59375</v>
      </c>
      <c r="M11" s="140">
        <f t="shared" si="3"/>
        <v>-622.5</v>
      </c>
      <c r="N11" s="140">
        <f t="shared" si="3"/>
        <v>-622.5</v>
      </c>
      <c r="O11" s="140">
        <f t="shared" si="3"/>
        <v>-734.75</v>
      </c>
      <c r="P11" s="18">
        <f>SUM(D11:O11)</f>
        <v>-5952.5625</v>
      </c>
      <c r="Q11" s="64"/>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c r="BI11" s="122"/>
      <c r="BJ11" s="122"/>
    </row>
    <row r="12" spans="1:62" s="5" customFormat="1" ht="15" customHeight="1" x14ac:dyDescent="0.4">
      <c r="A12" s="55" t="str">
        <f>IF(BusinessPlan!$B$6=1,AA12,AR12)</f>
        <v>Umsatz netto (ohne MWSt)</v>
      </c>
      <c r="B12" s="153"/>
      <c r="C12" s="48"/>
      <c r="D12" s="39">
        <f t="shared" ref="D12:O12" si="4">SUM(D10:D11)</f>
        <v>61938.75</v>
      </c>
      <c r="E12" s="39">
        <f t="shared" si="4"/>
        <v>61938.75</v>
      </c>
      <c r="F12" s="39">
        <f t="shared" si="4"/>
        <v>71229.5625</v>
      </c>
      <c r="G12" s="39">
        <f t="shared" si="4"/>
        <v>83617.3125</v>
      </c>
      <c r="H12" s="39">
        <f t="shared" si="4"/>
        <v>70893.75</v>
      </c>
      <c r="I12" s="39">
        <f t="shared" si="4"/>
        <v>126085.15625</v>
      </c>
      <c r="J12" s="39">
        <f t="shared" si="4"/>
        <v>92908.125</v>
      </c>
      <c r="K12" s="39">
        <f t="shared" si="4"/>
        <v>92908.125</v>
      </c>
      <c r="L12" s="39">
        <f t="shared" si="4"/>
        <v>129070.15625</v>
      </c>
      <c r="M12" s="39">
        <f t="shared" si="4"/>
        <v>123877.5</v>
      </c>
      <c r="N12" s="39">
        <f t="shared" si="4"/>
        <v>123877.5</v>
      </c>
      <c r="O12" s="39">
        <f t="shared" si="4"/>
        <v>146215.25</v>
      </c>
      <c r="P12" s="18">
        <f>SUM(D12:O12)</f>
        <v>1184559.9375</v>
      </c>
      <c r="Q12" s="80"/>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c r="BI12" s="275"/>
      <c r="BJ12" s="275"/>
    </row>
    <row r="13" spans="1:62"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c r="BI13" s="111"/>
      <c r="BJ13" s="111"/>
    </row>
    <row r="14" spans="1:62" ht="15" customHeight="1" x14ac:dyDescent="0.4">
      <c r="A14" s="132" t="str">
        <f>IF(BusinessPlan!$B$6=1,AA14,AR14)</f>
        <v>Lohnkosten temporär brutto</v>
      </c>
      <c r="B14" s="154">
        <v>29</v>
      </c>
      <c r="C14" s="144" t="s">
        <v>44</v>
      </c>
      <c r="D14" s="140">
        <f t="shared" ref="D14:O14" si="5">D6*$B14</f>
        <v>43500</v>
      </c>
      <c r="E14" s="140">
        <f t="shared" si="5"/>
        <v>43500</v>
      </c>
      <c r="F14" s="140">
        <f t="shared" si="5"/>
        <v>50025</v>
      </c>
      <c r="G14" s="140">
        <f t="shared" si="5"/>
        <v>58725</v>
      </c>
      <c r="H14" s="140">
        <f t="shared" si="5"/>
        <v>43500</v>
      </c>
      <c r="I14" s="140">
        <f t="shared" si="5"/>
        <v>81562.5</v>
      </c>
      <c r="J14" s="140">
        <f t="shared" si="5"/>
        <v>65250</v>
      </c>
      <c r="K14" s="140">
        <f t="shared" si="5"/>
        <v>65250</v>
      </c>
      <c r="L14" s="140">
        <f t="shared" si="5"/>
        <v>81562.5</v>
      </c>
      <c r="M14" s="140">
        <f t="shared" si="5"/>
        <v>87000</v>
      </c>
      <c r="N14" s="140">
        <f t="shared" si="5"/>
        <v>87000</v>
      </c>
      <c r="O14" s="140">
        <f t="shared" si="5"/>
        <v>95700</v>
      </c>
      <c r="P14" s="18">
        <f>SUM(D14:O14)</f>
        <v>802575</v>
      </c>
      <c r="Q14" s="64"/>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c r="BI14" s="122"/>
      <c r="BJ14" s="122"/>
    </row>
    <row r="15" spans="1:62" ht="15" customHeight="1" x14ac:dyDescent="0.4">
      <c r="A15" s="132" t="str">
        <f>IF(BusinessPlan!$B$6=1,AA15,AR15)</f>
        <v>Sozialleistungen (AG Anteil)</v>
      </c>
      <c r="B15" s="79">
        <v>0.14000000000000001</v>
      </c>
      <c r="C15" s="143" t="s">
        <v>45</v>
      </c>
      <c r="D15" s="140">
        <f t="shared" ref="D15:O15" si="6">D14*$B15</f>
        <v>6090.0000000000009</v>
      </c>
      <c r="E15" s="140">
        <f t="shared" si="6"/>
        <v>6090.0000000000009</v>
      </c>
      <c r="F15" s="140">
        <f t="shared" si="6"/>
        <v>7003.5000000000009</v>
      </c>
      <c r="G15" s="140">
        <f t="shared" si="6"/>
        <v>8221.5</v>
      </c>
      <c r="H15" s="140">
        <f t="shared" si="6"/>
        <v>6090.0000000000009</v>
      </c>
      <c r="I15" s="140">
        <f t="shared" si="6"/>
        <v>11418.750000000002</v>
      </c>
      <c r="J15" s="140">
        <f t="shared" si="6"/>
        <v>9135</v>
      </c>
      <c r="K15" s="140">
        <f t="shared" si="6"/>
        <v>9135</v>
      </c>
      <c r="L15" s="140">
        <f t="shared" si="6"/>
        <v>11418.750000000002</v>
      </c>
      <c r="M15" s="140">
        <f t="shared" si="6"/>
        <v>12180.000000000002</v>
      </c>
      <c r="N15" s="140">
        <f t="shared" si="6"/>
        <v>12180.000000000002</v>
      </c>
      <c r="O15" s="140">
        <f t="shared" si="6"/>
        <v>13398.000000000002</v>
      </c>
      <c r="P15" s="18">
        <f>SUM(D15:O15)</f>
        <v>112360.50000000001</v>
      </c>
      <c r="Q15" s="64"/>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c r="BI15" s="122"/>
      <c r="BJ15" s="122"/>
    </row>
    <row r="16" spans="1:62" s="5" customFormat="1" ht="15.75" customHeight="1" x14ac:dyDescent="0.4">
      <c r="A16" s="56" t="str">
        <f>IF(BusinessPlan!$B$6=1,AA16,AR16)</f>
        <v>Total Lohnaufwand temporär</v>
      </c>
      <c r="B16" s="72"/>
      <c r="C16" s="50"/>
      <c r="D16" s="145">
        <f t="shared" ref="D16:O16" si="7">SUM(D14:D15)</f>
        <v>49590</v>
      </c>
      <c r="E16" s="145">
        <f t="shared" si="7"/>
        <v>49590</v>
      </c>
      <c r="F16" s="145">
        <f t="shared" si="7"/>
        <v>57028.5</v>
      </c>
      <c r="G16" s="145">
        <f t="shared" si="7"/>
        <v>66946.5</v>
      </c>
      <c r="H16" s="145">
        <f t="shared" si="7"/>
        <v>49590</v>
      </c>
      <c r="I16" s="145">
        <f t="shared" si="7"/>
        <v>92981.25</v>
      </c>
      <c r="J16" s="145">
        <f t="shared" si="7"/>
        <v>74385</v>
      </c>
      <c r="K16" s="145">
        <f t="shared" si="7"/>
        <v>74385</v>
      </c>
      <c r="L16" s="145">
        <f t="shared" si="7"/>
        <v>92981.25</v>
      </c>
      <c r="M16" s="145">
        <f t="shared" si="7"/>
        <v>99180</v>
      </c>
      <c r="N16" s="145">
        <f t="shared" si="7"/>
        <v>99180</v>
      </c>
      <c r="O16" s="145">
        <f t="shared" si="7"/>
        <v>109098</v>
      </c>
      <c r="P16" s="18">
        <f>SUM(D14:O15)</f>
        <v>914935.5</v>
      </c>
      <c r="Q16" s="80"/>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c r="BI16" s="275"/>
      <c r="BJ16" s="275"/>
    </row>
    <row r="17" spans="1:62"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c r="BI17" s="111"/>
      <c r="BJ17" s="111"/>
    </row>
    <row r="18" spans="1:62" s="5" customFormat="1" ht="15" customHeight="1" x14ac:dyDescent="0.4">
      <c r="A18" s="57" t="str">
        <f>IF(BusinessPlan!$B$6=1,AA18,AR18)</f>
        <v>Bruttogewinn</v>
      </c>
      <c r="B18" s="73"/>
      <c r="C18" s="51"/>
      <c r="D18" s="146">
        <f t="shared" ref="D18:O18" si="8">D12-D16</f>
        <v>12348.75</v>
      </c>
      <c r="E18" s="146">
        <f t="shared" si="8"/>
        <v>12348.75</v>
      </c>
      <c r="F18" s="146">
        <f t="shared" si="8"/>
        <v>14201.0625</v>
      </c>
      <c r="G18" s="146">
        <f t="shared" si="8"/>
        <v>16670.8125</v>
      </c>
      <c r="H18" s="146">
        <f t="shared" si="8"/>
        <v>21303.75</v>
      </c>
      <c r="I18" s="146">
        <f t="shared" si="8"/>
        <v>33103.90625</v>
      </c>
      <c r="J18" s="146">
        <f t="shared" si="8"/>
        <v>18523.125</v>
      </c>
      <c r="K18" s="146">
        <f t="shared" si="8"/>
        <v>18523.125</v>
      </c>
      <c r="L18" s="146">
        <f t="shared" si="8"/>
        <v>36088.90625</v>
      </c>
      <c r="M18" s="146">
        <f t="shared" si="8"/>
        <v>24697.5</v>
      </c>
      <c r="N18" s="146">
        <f t="shared" si="8"/>
        <v>24697.5</v>
      </c>
      <c r="O18" s="146">
        <f t="shared" si="8"/>
        <v>37117.25</v>
      </c>
      <c r="P18" s="18">
        <f>SUM(D18:O18)</f>
        <v>269624.4375</v>
      </c>
      <c r="Q18" s="80"/>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c r="BI18" s="275"/>
      <c r="BJ18" s="275"/>
    </row>
    <row r="19" spans="1:62" s="5" customFormat="1" ht="15" customHeight="1" x14ac:dyDescent="0.4">
      <c r="A19" s="133" t="str">
        <f>IF(BusinessPlan!$B$6=1,AA19,AR19)</f>
        <v>Umsatz Marge temporär in %</v>
      </c>
      <c r="B19" s="74"/>
      <c r="C19" s="147" t="s">
        <v>50</v>
      </c>
      <c r="D19" s="20">
        <f t="shared" ref="D19:P19" si="9">(D8-D16)/D8</f>
        <v>0.20337349397590362</v>
      </c>
      <c r="E19" s="20">
        <f t="shared" si="9"/>
        <v>0.20337349397590362</v>
      </c>
      <c r="F19" s="20">
        <f t="shared" si="9"/>
        <v>0.20337349397590362</v>
      </c>
      <c r="G19" s="20">
        <f t="shared" si="9"/>
        <v>0.20337349397590362</v>
      </c>
      <c r="H19" s="20">
        <f t="shared" si="9"/>
        <v>0.20337349397590362</v>
      </c>
      <c r="I19" s="20">
        <f t="shared" si="9"/>
        <v>0.20337349397590362</v>
      </c>
      <c r="J19" s="20">
        <f t="shared" si="9"/>
        <v>0.20337349397590362</v>
      </c>
      <c r="K19" s="20">
        <f t="shared" si="9"/>
        <v>0.20337349397590362</v>
      </c>
      <c r="L19" s="20">
        <f t="shared" si="9"/>
        <v>0.20337349397590362</v>
      </c>
      <c r="M19" s="20">
        <f t="shared" si="9"/>
        <v>0.20337349397590362</v>
      </c>
      <c r="N19" s="20">
        <f t="shared" si="9"/>
        <v>0.20337349397590362</v>
      </c>
      <c r="O19" s="20">
        <f t="shared" si="9"/>
        <v>0.20337349397590362</v>
      </c>
      <c r="P19" s="20">
        <f t="shared" si="9"/>
        <v>0.20337349397590362</v>
      </c>
      <c r="Q19" s="80"/>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c r="BI19" s="275"/>
      <c r="BJ19" s="275"/>
    </row>
    <row r="20" spans="1:62" s="6" customFormat="1" ht="15" customHeight="1" x14ac:dyDescent="0.4">
      <c r="A20" s="58" t="str">
        <f>IF(BusinessPlan!$B$6=1,AA20,AR20)</f>
        <v>Bruttogewinn Marge in %</v>
      </c>
      <c r="B20" s="75"/>
      <c r="C20" s="148" t="s">
        <v>51</v>
      </c>
      <c r="D20" s="21">
        <f t="shared" ref="D20:P20" si="10">D18/D12</f>
        <v>0.19937034570442574</v>
      </c>
      <c r="E20" s="21">
        <f t="shared" si="10"/>
        <v>0.19937034570442574</v>
      </c>
      <c r="F20" s="21">
        <f t="shared" si="10"/>
        <v>0.19937034570442574</v>
      </c>
      <c r="G20" s="21">
        <f t="shared" si="10"/>
        <v>0.19937034570442574</v>
      </c>
      <c r="H20" s="21">
        <f t="shared" si="10"/>
        <v>0.30050251256281407</v>
      </c>
      <c r="I20" s="21">
        <f t="shared" si="10"/>
        <v>0.26255197070432307</v>
      </c>
      <c r="J20" s="21">
        <f t="shared" si="10"/>
        <v>0.19937034570442574</v>
      </c>
      <c r="K20" s="21">
        <f t="shared" si="10"/>
        <v>0.19937034570442574</v>
      </c>
      <c r="L20" s="21">
        <f t="shared" si="10"/>
        <v>0.27960689983281861</v>
      </c>
      <c r="M20" s="21">
        <f t="shared" si="10"/>
        <v>0.19937034570442574</v>
      </c>
      <c r="N20" s="21">
        <f t="shared" si="10"/>
        <v>0.19937034570442574</v>
      </c>
      <c r="O20" s="21">
        <f t="shared" si="10"/>
        <v>0.25385347971569311</v>
      </c>
      <c r="P20" s="21">
        <f t="shared" si="10"/>
        <v>0.22761569842471563</v>
      </c>
      <c r="Q20" s="82"/>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c r="BI20" s="276"/>
      <c r="BJ20" s="276"/>
    </row>
    <row r="21" spans="1:62"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c r="BI21" s="111"/>
      <c r="BJ21" s="111"/>
    </row>
    <row r="22" spans="1:62"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c r="BI22" s="111"/>
      <c r="BJ22" s="111"/>
    </row>
    <row r="23" spans="1:62"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c r="BI23" s="111"/>
      <c r="BJ23" s="111"/>
    </row>
    <row r="24" spans="1:62"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c r="BI24" s="111"/>
      <c r="BJ24" s="111"/>
    </row>
    <row r="25" spans="1:62"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c r="BI25" s="111"/>
      <c r="BJ25" s="111"/>
    </row>
    <row r="26" spans="1:62"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row>
    <row r="27" spans="1:62"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row>
    <row r="28" spans="1:62"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row>
    <row r="29" spans="1:62"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row>
    <row r="30" spans="1:62"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row>
    <row r="31" spans="1:62"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row>
    <row r="32" spans="1:62"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row>
    <row r="33" spans="1:62"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row>
    <row r="34" spans="1:62" s="1" customFormat="1" ht="15" customHeight="1" x14ac:dyDescent="0.4">
      <c r="A34" s="7"/>
      <c r="B34" s="7"/>
      <c r="C34" s="7"/>
      <c r="P34" s="2"/>
    </row>
    <row r="35" spans="1:62" s="1" customFormat="1" ht="15" customHeight="1" x14ac:dyDescent="0.4">
      <c r="A35" s="7"/>
      <c r="B35" s="7"/>
      <c r="C35" s="7"/>
      <c r="P35" s="2"/>
    </row>
    <row r="36" spans="1:62" s="1" customFormat="1" ht="15" customHeight="1" x14ac:dyDescent="0.4">
      <c r="A36" s="7"/>
      <c r="B36" s="7"/>
      <c r="C36" s="7"/>
      <c r="P36" s="2"/>
    </row>
    <row r="37" spans="1:62" s="1" customFormat="1" ht="15" customHeight="1" x14ac:dyDescent="0.4">
      <c r="A37" s="7"/>
      <c r="B37" s="7"/>
      <c r="C37" s="7"/>
      <c r="P37" s="2"/>
    </row>
    <row r="38" spans="1:62" s="1" customFormat="1" ht="15" customHeight="1" x14ac:dyDescent="0.4">
      <c r="A38" s="7"/>
      <c r="B38" s="7"/>
      <c r="C38" s="7"/>
      <c r="P38" s="2"/>
    </row>
    <row r="39" spans="1:62" s="1" customFormat="1" ht="15" customHeight="1" x14ac:dyDescent="0.4">
      <c r="A39" s="7"/>
      <c r="B39" s="7"/>
      <c r="C39" s="7"/>
      <c r="P39" s="2"/>
    </row>
    <row r="40" spans="1:62" s="1" customFormat="1" ht="15" customHeight="1" x14ac:dyDescent="0.4">
      <c r="A40" s="7"/>
      <c r="B40" s="7"/>
      <c r="C40" s="7"/>
      <c r="P40" s="2"/>
    </row>
    <row r="41" spans="1:62" s="1" customFormat="1" ht="15" customHeight="1" x14ac:dyDescent="0.4">
      <c r="A41" s="7"/>
      <c r="B41" s="7"/>
      <c r="C41" s="7"/>
      <c r="P41" s="2"/>
    </row>
    <row r="42" spans="1:62" s="1" customFormat="1" ht="15" customHeight="1" x14ac:dyDescent="0.4">
      <c r="A42" s="7"/>
      <c r="B42" s="7"/>
      <c r="C42" s="7"/>
      <c r="P42" s="2"/>
    </row>
    <row r="43" spans="1:62" s="1" customFormat="1" ht="15" customHeight="1" x14ac:dyDescent="0.4">
      <c r="A43" s="7"/>
      <c r="B43" s="7"/>
      <c r="C43" s="7"/>
      <c r="P43" s="2"/>
    </row>
    <row r="44" spans="1:62" s="1" customFormat="1" ht="15" customHeight="1" x14ac:dyDescent="0.4">
      <c r="A44" s="7"/>
      <c r="B44" s="7"/>
      <c r="C44" s="7"/>
      <c r="P44" s="2"/>
    </row>
    <row r="45" spans="1:62" s="1" customFormat="1" ht="15" customHeight="1" x14ac:dyDescent="0.4">
      <c r="A45" s="7"/>
      <c r="B45" s="7"/>
      <c r="C45" s="7"/>
      <c r="P45" s="2"/>
    </row>
    <row r="46" spans="1:62" s="1" customFormat="1" ht="15" customHeight="1" x14ac:dyDescent="0.4">
      <c r="A46" s="7"/>
      <c r="B46" s="7"/>
      <c r="C46" s="7"/>
      <c r="P46" s="2"/>
    </row>
    <row r="47" spans="1:62" s="1" customFormat="1" ht="15" customHeight="1" x14ac:dyDescent="0.4">
      <c r="A47" s="7"/>
      <c r="B47" s="7"/>
      <c r="C47" s="7"/>
      <c r="P47" s="2"/>
    </row>
    <row r="48" spans="1:62"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I3214"/>
  <sheetViews>
    <sheetView showGridLines="0" workbookViewId="0"/>
  </sheetViews>
  <sheetFormatPr baseColWidth="10" defaultColWidth="11.5546875" defaultRowHeight="15" customHeight="1" x14ac:dyDescent="0.4"/>
  <cols>
    <col min="1" max="1" width="26.44140625" style="8" customWidth="1"/>
    <col min="2" max="2" width="4.77734375" style="8" customWidth="1"/>
    <col min="3" max="3" width="2.109375"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1" ht="30" customHeight="1" x14ac:dyDescent="0.4">
      <c r="A1" s="83" t="str">
        <f>'2. Jahr-Bau'!A1</f>
        <v>Muster AG / Exemple SA</v>
      </c>
      <c r="B1" s="83" t="str">
        <f>'2. Jahr-Bau'!B1</f>
        <v>2. Jahr (2011)</v>
      </c>
      <c r="C1" s="119"/>
      <c r="D1" s="120"/>
      <c r="E1" s="120"/>
      <c r="F1" s="193" t="str">
        <f>IF(BusinessPlan!$B$6=1,AF1,AW1)</f>
        <v>Kaufmännische Mitarbeiter</v>
      </c>
      <c r="G1" s="194"/>
      <c r="H1" s="193"/>
      <c r="I1" s="193"/>
      <c r="J1" s="111"/>
      <c r="K1" s="111"/>
      <c r="L1" s="111"/>
      <c r="M1" s="111"/>
      <c r="N1" s="111"/>
      <c r="O1" s="111"/>
      <c r="P1" s="112"/>
      <c r="AA1" s="246"/>
      <c r="AB1" s="246"/>
      <c r="AC1" s="247"/>
      <c r="AD1" s="230"/>
      <c r="AE1" s="230"/>
      <c r="AF1" s="230" t="s">
        <v>40</v>
      </c>
      <c r="AG1" s="229"/>
      <c r="AH1" s="230"/>
      <c r="AI1" s="229"/>
      <c r="AJ1" s="229"/>
      <c r="AK1" s="229"/>
      <c r="AL1" s="229"/>
      <c r="AM1" s="229"/>
      <c r="AN1" s="229"/>
      <c r="AO1" s="229"/>
      <c r="AP1" s="229"/>
      <c r="AQ1" s="229"/>
      <c r="AR1" s="246"/>
      <c r="AS1" s="246"/>
      <c r="AT1" s="247"/>
      <c r="AU1" s="230"/>
      <c r="AV1" s="230"/>
      <c r="AW1" s="230" t="s">
        <v>160</v>
      </c>
      <c r="AX1" s="229"/>
      <c r="AY1" s="230"/>
      <c r="AZ1" s="229"/>
      <c r="BA1" s="229"/>
      <c r="BB1" s="229"/>
      <c r="BC1" s="229"/>
      <c r="BD1" s="229"/>
      <c r="BE1" s="229"/>
      <c r="BF1" s="229"/>
      <c r="BG1" s="229"/>
      <c r="BH1" s="122"/>
      <c r="BI1" s="122"/>
    </row>
    <row r="2" spans="1:61" ht="13.5" customHeight="1" x14ac:dyDescent="0.4">
      <c r="A2" s="120"/>
      <c r="B2" s="121"/>
      <c r="C2" s="121"/>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c r="BI2" s="122"/>
    </row>
    <row r="3" spans="1:61"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c r="BI3" s="156"/>
    </row>
    <row r="4" spans="1:61" ht="15" customHeight="1" x14ac:dyDescent="0.4">
      <c r="A4" s="54" t="str">
        <f>IF(BusinessPlan!$B$6=1,AA4,AR4)</f>
        <v>Anzahl Temporär Mitarbeiter</v>
      </c>
      <c r="B4" s="16"/>
      <c r="C4" s="45"/>
      <c r="D4" s="149">
        <v>13</v>
      </c>
      <c r="E4" s="149">
        <v>13</v>
      </c>
      <c r="F4" s="149">
        <v>13</v>
      </c>
      <c r="G4" s="149">
        <v>13</v>
      </c>
      <c r="H4" s="149">
        <v>13</v>
      </c>
      <c r="I4" s="149">
        <v>13</v>
      </c>
      <c r="J4" s="149">
        <v>13</v>
      </c>
      <c r="K4" s="149">
        <v>13</v>
      </c>
      <c r="L4" s="149">
        <v>13</v>
      </c>
      <c r="M4" s="149">
        <v>13</v>
      </c>
      <c r="N4" s="149">
        <v>13</v>
      </c>
      <c r="O4" s="149">
        <v>13</v>
      </c>
      <c r="P4" s="137">
        <f>SUM(D4:O4)/12</f>
        <v>13</v>
      </c>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c r="BI4" s="122"/>
    </row>
    <row r="5" spans="1:61"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c r="BI5" s="122"/>
    </row>
    <row r="6" spans="1:61" ht="15" customHeight="1" x14ac:dyDescent="0.4">
      <c r="A6" s="54" t="str">
        <f>IF(BusinessPlan!$B$6=1,AA6,AR6)</f>
        <v>Total Stunden</v>
      </c>
      <c r="B6" s="151">
        <v>7.5</v>
      </c>
      <c r="C6" s="139" t="s">
        <v>41</v>
      </c>
      <c r="D6" s="140">
        <f t="shared" ref="D6:O6" si="0">(D5*$B6)*D4</f>
        <v>1950</v>
      </c>
      <c r="E6" s="140">
        <f t="shared" si="0"/>
        <v>1950</v>
      </c>
      <c r="F6" s="140">
        <f t="shared" si="0"/>
        <v>2242.5</v>
      </c>
      <c r="G6" s="140">
        <f t="shared" si="0"/>
        <v>1755</v>
      </c>
      <c r="H6" s="140">
        <f t="shared" si="0"/>
        <v>1950</v>
      </c>
      <c r="I6" s="140">
        <f t="shared" si="0"/>
        <v>2437.5</v>
      </c>
      <c r="J6" s="140">
        <f t="shared" si="0"/>
        <v>1950</v>
      </c>
      <c r="K6" s="140">
        <f t="shared" si="0"/>
        <v>1950</v>
      </c>
      <c r="L6" s="140">
        <f t="shared" si="0"/>
        <v>2437.5</v>
      </c>
      <c r="M6" s="140">
        <f t="shared" si="0"/>
        <v>1950</v>
      </c>
      <c r="N6" s="140">
        <f t="shared" si="0"/>
        <v>1950</v>
      </c>
      <c r="O6" s="140">
        <f t="shared" si="0"/>
        <v>2145</v>
      </c>
      <c r="P6" s="18">
        <f>SUM(D6:O6)</f>
        <v>24667.5</v>
      </c>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c r="BI6" s="122"/>
    </row>
    <row r="7" spans="1:61" s="1" customFormat="1" ht="15" customHeight="1" x14ac:dyDescent="0.4">
      <c r="A7" s="16"/>
      <c r="B7" s="78"/>
      <c r="C7" s="16"/>
      <c r="D7" s="141"/>
      <c r="E7" s="141"/>
      <c r="F7" s="141"/>
      <c r="G7" s="141"/>
      <c r="H7" s="141"/>
      <c r="I7" s="141"/>
      <c r="J7" s="141"/>
      <c r="K7" s="141"/>
      <c r="L7" s="141"/>
      <c r="M7" s="141"/>
      <c r="N7" s="141"/>
      <c r="O7" s="141"/>
      <c r="P7" s="142"/>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c r="BI7" s="111"/>
    </row>
    <row r="8" spans="1:61" ht="15" customHeight="1" x14ac:dyDescent="0.4">
      <c r="A8" s="132" t="str">
        <f>IF(BusinessPlan!$B$6=1,AA8,AR8)</f>
        <v>Umsatz Temporär</v>
      </c>
      <c r="B8" s="151">
        <v>41.5</v>
      </c>
      <c r="C8" s="139" t="s">
        <v>42</v>
      </c>
      <c r="D8" s="140">
        <f t="shared" ref="D8:O8" si="1">D6*$B8</f>
        <v>80925</v>
      </c>
      <c r="E8" s="140">
        <f t="shared" si="1"/>
        <v>80925</v>
      </c>
      <c r="F8" s="140">
        <f t="shared" si="1"/>
        <v>93063.75</v>
      </c>
      <c r="G8" s="140">
        <f t="shared" si="1"/>
        <v>72832.5</v>
      </c>
      <c r="H8" s="140">
        <f t="shared" si="1"/>
        <v>80925</v>
      </c>
      <c r="I8" s="140">
        <f t="shared" si="1"/>
        <v>101156.25</v>
      </c>
      <c r="J8" s="140">
        <f t="shared" si="1"/>
        <v>80925</v>
      </c>
      <c r="K8" s="140">
        <f t="shared" si="1"/>
        <v>80925</v>
      </c>
      <c r="L8" s="140">
        <f t="shared" si="1"/>
        <v>101156.25</v>
      </c>
      <c r="M8" s="140">
        <f t="shared" si="1"/>
        <v>80925</v>
      </c>
      <c r="N8" s="140">
        <f t="shared" si="1"/>
        <v>80925</v>
      </c>
      <c r="O8" s="140">
        <f t="shared" si="1"/>
        <v>89017.5</v>
      </c>
      <c r="P8" s="18">
        <f>SUM(D8:O8)</f>
        <v>1023701.25</v>
      </c>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c r="BI8" s="122"/>
    </row>
    <row r="9" spans="1:61" ht="15" customHeight="1" x14ac:dyDescent="0.4">
      <c r="A9" s="54" t="str">
        <f>IF(BusinessPlan!$B$6=1,AA9,AR9)</f>
        <v>Umsatz Festvermittlungen</v>
      </c>
      <c r="B9" s="16"/>
      <c r="C9" s="45"/>
      <c r="D9" s="152">
        <v>5000</v>
      </c>
      <c r="E9" s="152">
        <v>6000</v>
      </c>
      <c r="F9" s="152">
        <v>7000</v>
      </c>
      <c r="G9" s="152">
        <v>8000</v>
      </c>
      <c r="H9" s="152">
        <v>9000</v>
      </c>
      <c r="I9" s="152">
        <v>10000</v>
      </c>
      <c r="J9" s="152">
        <v>11000</v>
      </c>
      <c r="K9" s="152">
        <v>5000</v>
      </c>
      <c r="L9" s="152">
        <v>13000</v>
      </c>
      <c r="M9" s="152">
        <v>14000</v>
      </c>
      <c r="N9" s="152">
        <v>15000</v>
      </c>
      <c r="O9" s="152">
        <v>0</v>
      </c>
      <c r="P9" s="18">
        <f>SUM(D9:O9)</f>
        <v>103000</v>
      </c>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c r="BI9" s="122"/>
    </row>
    <row r="10" spans="1:61" s="5" customFormat="1" ht="15" customHeight="1" x14ac:dyDescent="0.4">
      <c r="A10" s="55" t="str">
        <f>IF(BusinessPlan!$B$6=1,AA10,AR10)</f>
        <v>Total Umsatz (ohne MWSt)</v>
      </c>
      <c r="B10" s="70"/>
      <c r="C10" s="48"/>
      <c r="D10" s="34">
        <f t="shared" ref="D10:O10" si="2">D8+D9</f>
        <v>85925</v>
      </c>
      <c r="E10" s="34">
        <f t="shared" si="2"/>
        <v>86925</v>
      </c>
      <c r="F10" s="34">
        <f t="shared" si="2"/>
        <v>100063.75</v>
      </c>
      <c r="G10" s="34">
        <f t="shared" si="2"/>
        <v>80832.5</v>
      </c>
      <c r="H10" s="34">
        <f t="shared" si="2"/>
        <v>89925</v>
      </c>
      <c r="I10" s="34">
        <f t="shared" si="2"/>
        <v>111156.25</v>
      </c>
      <c r="J10" s="34">
        <f t="shared" si="2"/>
        <v>91925</v>
      </c>
      <c r="K10" s="34">
        <f t="shared" si="2"/>
        <v>85925</v>
      </c>
      <c r="L10" s="34">
        <f t="shared" si="2"/>
        <v>114156.25</v>
      </c>
      <c r="M10" s="34">
        <f t="shared" si="2"/>
        <v>94925</v>
      </c>
      <c r="N10" s="34">
        <f t="shared" si="2"/>
        <v>95925</v>
      </c>
      <c r="O10" s="34">
        <f t="shared" si="2"/>
        <v>89017.5</v>
      </c>
      <c r="P10" s="18">
        <f>SUM(D10:O10)</f>
        <v>1126701.25</v>
      </c>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c r="BI10" s="275"/>
    </row>
    <row r="11" spans="1:61" ht="16.5" customHeight="1" x14ac:dyDescent="0.4">
      <c r="A11" s="132" t="str">
        <f>IF(BusinessPlan!$B$6=1,AA11,AR11)</f>
        <v>Debitorenverluste</v>
      </c>
      <c r="B11" s="79">
        <v>5.0000000000000001E-3</v>
      </c>
      <c r="C11" s="143" t="s">
        <v>43</v>
      </c>
      <c r="D11" s="140">
        <f t="shared" ref="D11:O11" si="3">-(D10*$B11)</f>
        <v>-429.625</v>
      </c>
      <c r="E11" s="140">
        <f t="shared" si="3"/>
        <v>-434.625</v>
      </c>
      <c r="F11" s="140">
        <f t="shared" si="3"/>
        <v>-500.31875000000002</v>
      </c>
      <c r="G11" s="140">
        <f t="shared" si="3"/>
        <v>-404.16250000000002</v>
      </c>
      <c r="H11" s="140">
        <f t="shared" si="3"/>
        <v>-449.625</v>
      </c>
      <c r="I11" s="140">
        <f t="shared" si="3"/>
        <v>-555.78125</v>
      </c>
      <c r="J11" s="140">
        <f t="shared" si="3"/>
        <v>-459.625</v>
      </c>
      <c r="K11" s="140">
        <f t="shared" si="3"/>
        <v>-429.625</v>
      </c>
      <c r="L11" s="140">
        <f t="shared" si="3"/>
        <v>-570.78125</v>
      </c>
      <c r="M11" s="140">
        <f t="shared" si="3"/>
        <v>-474.625</v>
      </c>
      <c r="N11" s="140">
        <f t="shared" si="3"/>
        <v>-479.625</v>
      </c>
      <c r="O11" s="140">
        <f t="shared" si="3"/>
        <v>-445.08750000000003</v>
      </c>
      <c r="P11" s="18">
        <f>SUM(D11:O11)</f>
        <v>-5633.5062499999995</v>
      </c>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c r="BI11" s="122"/>
    </row>
    <row r="12" spans="1:61" s="5" customFormat="1" ht="15" customHeight="1" x14ac:dyDescent="0.4">
      <c r="A12" s="55" t="str">
        <f>IF(BusinessPlan!$B$6=1,AA12,AR12)</f>
        <v>Umsatz netto (ohne MWSt)</v>
      </c>
      <c r="B12" s="153"/>
      <c r="C12" s="48"/>
      <c r="D12" s="39">
        <f t="shared" ref="D12:O12" si="4">SUM(D10:D11)</f>
        <v>85495.375</v>
      </c>
      <c r="E12" s="39">
        <f t="shared" si="4"/>
        <v>86490.375</v>
      </c>
      <c r="F12" s="39">
        <f t="shared" si="4"/>
        <v>99563.431249999994</v>
      </c>
      <c r="G12" s="39">
        <f t="shared" si="4"/>
        <v>80428.337499999994</v>
      </c>
      <c r="H12" s="39">
        <f t="shared" si="4"/>
        <v>89475.375</v>
      </c>
      <c r="I12" s="39">
        <f t="shared" si="4"/>
        <v>110600.46875</v>
      </c>
      <c r="J12" s="39">
        <f t="shared" si="4"/>
        <v>91465.375</v>
      </c>
      <c r="K12" s="39">
        <f t="shared" si="4"/>
        <v>85495.375</v>
      </c>
      <c r="L12" s="39">
        <f t="shared" si="4"/>
        <v>113585.46875</v>
      </c>
      <c r="M12" s="39">
        <f t="shared" si="4"/>
        <v>94450.375</v>
      </c>
      <c r="N12" s="39">
        <f t="shared" si="4"/>
        <v>95445.375</v>
      </c>
      <c r="O12" s="39">
        <f t="shared" si="4"/>
        <v>88572.412500000006</v>
      </c>
      <c r="P12" s="18">
        <f>SUM(D12:O12)</f>
        <v>1121067.7437500001</v>
      </c>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c r="BI12" s="275"/>
    </row>
    <row r="13" spans="1:61" s="1" customFormat="1" ht="15" customHeight="1" x14ac:dyDescent="0.4">
      <c r="A13" s="16"/>
      <c r="B13" s="78"/>
      <c r="C13" s="16"/>
      <c r="D13" s="141"/>
      <c r="E13" s="141"/>
      <c r="F13" s="141"/>
      <c r="G13" s="141"/>
      <c r="H13" s="141"/>
      <c r="I13" s="141"/>
      <c r="J13" s="141"/>
      <c r="K13" s="141"/>
      <c r="L13" s="141"/>
      <c r="M13" s="141"/>
      <c r="N13" s="141"/>
      <c r="O13" s="141"/>
      <c r="P13" s="142"/>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c r="BI13" s="111"/>
    </row>
    <row r="14" spans="1:61" ht="15.75" customHeight="1" x14ac:dyDescent="0.4">
      <c r="A14" s="132" t="str">
        <f>IF(BusinessPlan!$B$6=1,AA14,AR14)</f>
        <v>Lohnkosten temporär brutto</v>
      </c>
      <c r="B14" s="154">
        <v>29</v>
      </c>
      <c r="C14" s="144" t="s">
        <v>44</v>
      </c>
      <c r="D14" s="140">
        <f t="shared" ref="D14:O14" si="5">D6*$B14</f>
        <v>56550</v>
      </c>
      <c r="E14" s="140">
        <f t="shared" si="5"/>
        <v>56550</v>
      </c>
      <c r="F14" s="140">
        <f t="shared" si="5"/>
        <v>65032.5</v>
      </c>
      <c r="G14" s="140">
        <f t="shared" si="5"/>
        <v>50895</v>
      </c>
      <c r="H14" s="140">
        <f t="shared" si="5"/>
        <v>56550</v>
      </c>
      <c r="I14" s="140">
        <f t="shared" si="5"/>
        <v>70687.5</v>
      </c>
      <c r="J14" s="140">
        <f t="shared" si="5"/>
        <v>56550</v>
      </c>
      <c r="K14" s="140">
        <f t="shared" si="5"/>
        <v>56550</v>
      </c>
      <c r="L14" s="140">
        <f t="shared" si="5"/>
        <v>70687.5</v>
      </c>
      <c r="M14" s="140">
        <f t="shared" si="5"/>
        <v>56550</v>
      </c>
      <c r="N14" s="140">
        <f t="shared" si="5"/>
        <v>56550</v>
      </c>
      <c r="O14" s="140">
        <f t="shared" si="5"/>
        <v>62205</v>
      </c>
      <c r="P14" s="18">
        <f>SUM(D14:O14)</f>
        <v>715357.5</v>
      </c>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c r="BI14" s="122"/>
    </row>
    <row r="15" spans="1:61" ht="14.25" customHeight="1" x14ac:dyDescent="0.4">
      <c r="A15" s="132" t="str">
        <f>IF(BusinessPlan!$B$6=1,AA15,AR15)</f>
        <v>Sozialleistungen (AG Anteil)</v>
      </c>
      <c r="B15" s="79">
        <v>0.15</v>
      </c>
      <c r="C15" s="143" t="s">
        <v>45</v>
      </c>
      <c r="D15" s="140">
        <f t="shared" ref="D15:O15" si="6">D14*$B15</f>
        <v>8482.5</v>
      </c>
      <c r="E15" s="140">
        <f t="shared" si="6"/>
        <v>8482.5</v>
      </c>
      <c r="F15" s="140">
        <f t="shared" si="6"/>
        <v>9754.875</v>
      </c>
      <c r="G15" s="140">
        <f t="shared" si="6"/>
        <v>7634.25</v>
      </c>
      <c r="H15" s="140">
        <f t="shared" si="6"/>
        <v>8482.5</v>
      </c>
      <c r="I15" s="140">
        <f t="shared" si="6"/>
        <v>10603.125</v>
      </c>
      <c r="J15" s="140">
        <f t="shared" si="6"/>
        <v>8482.5</v>
      </c>
      <c r="K15" s="140">
        <f t="shared" si="6"/>
        <v>8482.5</v>
      </c>
      <c r="L15" s="140">
        <f t="shared" si="6"/>
        <v>10603.125</v>
      </c>
      <c r="M15" s="140">
        <f t="shared" si="6"/>
        <v>8482.5</v>
      </c>
      <c r="N15" s="140">
        <f t="shared" si="6"/>
        <v>8482.5</v>
      </c>
      <c r="O15" s="140">
        <f t="shared" si="6"/>
        <v>9330.75</v>
      </c>
      <c r="P15" s="18">
        <f>SUM(D15:O15)</f>
        <v>107303.625</v>
      </c>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c r="BI15" s="122"/>
    </row>
    <row r="16" spans="1:61" s="5" customFormat="1" ht="15.75" customHeight="1" x14ac:dyDescent="0.4">
      <c r="A16" s="56" t="str">
        <f>IF(BusinessPlan!$B$6=1,AA16,AR16)</f>
        <v>Total Lohnaufwand temporär</v>
      </c>
      <c r="B16" s="72"/>
      <c r="C16" s="50"/>
      <c r="D16" s="145">
        <f t="shared" ref="D16:O16" si="7">SUM(D14:D15)</f>
        <v>65032.5</v>
      </c>
      <c r="E16" s="145">
        <f t="shared" si="7"/>
        <v>65032.5</v>
      </c>
      <c r="F16" s="145">
        <f t="shared" si="7"/>
        <v>74787.375</v>
      </c>
      <c r="G16" s="145">
        <f t="shared" si="7"/>
        <v>58529.25</v>
      </c>
      <c r="H16" s="145">
        <f t="shared" si="7"/>
        <v>65032.5</v>
      </c>
      <c r="I16" s="145">
        <f t="shared" si="7"/>
        <v>81290.625</v>
      </c>
      <c r="J16" s="145">
        <f t="shared" si="7"/>
        <v>65032.5</v>
      </c>
      <c r="K16" s="145">
        <f t="shared" si="7"/>
        <v>65032.5</v>
      </c>
      <c r="L16" s="145">
        <f t="shared" si="7"/>
        <v>81290.625</v>
      </c>
      <c r="M16" s="145">
        <f t="shared" si="7"/>
        <v>65032.5</v>
      </c>
      <c r="N16" s="145">
        <f t="shared" si="7"/>
        <v>65032.5</v>
      </c>
      <c r="O16" s="145">
        <f t="shared" si="7"/>
        <v>71535.75</v>
      </c>
      <c r="P16" s="18">
        <f>SUM(D14:O15)</f>
        <v>822661.125</v>
      </c>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c r="BI16" s="275"/>
    </row>
    <row r="17" spans="1:61" s="1" customFormat="1" ht="15" customHeight="1" x14ac:dyDescent="0.4">
      <c r="A17" s="16"/>
      <c r="B17" s="16"/>
      <c r="C17" s="16"/>
      <c r="D17" s="141"/>
      <c r="E17" s="141"/>
      <c r="F17" s="141"/>
      <c r="G17" s="141"/>
      <c r="H17" s="141"/>
      <c r="I17" s="141"/>
      <c r="J17" s="141"/>
      <c r="K17" s="141"/>
      <c r="L17" s="141"/>
      <c r="M17" s="141"/>
      <c r="N17" s="141"/>
      <c r="O17" s="141"/>
      <c r="P17" s="142"/>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c r="BI17" s="111"/>
    </row>
    <row r="18" spans="1:61" s="5" customFormat="1" ht="15" customHeight="1" x14ac:dyDescent="0.4">
      <c r="A18" s="57" t="str">
        <f>IF(BusinessPlan!$B$6=1,AA18,AR18)</f>
        <v>Bruttogewinn</v>
      </c>
      <c r="B18" s="73"/>
      <c r="C18" s="51"/>
      <c r="D18" s="146">
        <f t="shared" ref="D18:O18" si="8">D12-D16</f>
        <v>20462.875</v>
      </c>
      <c r="E18" s="146">
        <f t="shared" si="8"/>
        <v>21457.875</v>
      </c>
      <c r="F18" s="146">
        <f t="shared" si="8"/>
        <v>24776.056249999994</v>
      </c>
      <c r="G18" s="146">
        <f t="shared" si="8"/>
        <v>21899.087499999994</v>
      </c>
      <c r="H18" s="146">
        <f t="shared" si="8"/>
        <v>24442.875</v>
      </c>
      <c r="I18" s="146">
        <f t="shared" si="8"/>
        <v>29309.84375</v>
      </c>
      <c r="J18" s="146">
        <f t="shared" si="8"/>
        <v>26432.875</v>
      </c>
      <c r="K18" s="146">
        <f t="shared" si="8"/>
        <v>20462.875</v>
      </c>
      <c r="L18" s="146">
        <f t="shared" si="8"/>
        <v>32294.84375</v>
      </c>
      <c r="M18" s="146">
        <f t="shared" si="8"/>
        <v>29417.875</v>
      </c>
      <c r="N18" s="146">
        <f t="shared" si="8"/>
        <v>30412.875</v>
      </c>
      <c r="O18" s="146">
        <f t="shared" si="8"/>
        <v>17036.662500000006</v>
      </c>
      <c r="P18" s="18">
        <f>SUM(D18:O18)</f>
        <v>298406.61875000002</v>
      </c>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c r="BI18" s="275"/>
    </row>
    <row r="19" spans="1:61" s="5" customFormat="1" ht="15" customHeight="1" x14ac:dyDescent="0.4">
      <c r="A19" s="133" t="str">
        <f>IF(BusinessPlan!$B$6=1,AA19,AR19)</f>
        <v>Umsatz Marge temporär in %</v>
      </c>
      <c r="B19" s="74"/>
      <c r="C19" s="147" t="s">
        <v>50</v>
      </c>
      <c r="D19" s="20">
        <f t="shared" ref="D19:P19" si="9">(D8-D16)/D8</f>
        <v>0.19638554216867471</v>
      </c>
      <c r="E19" s="20">
        <f t="shared" si="9"/>
        <v>0.19638554216867471</v>
      </c>
      <c r="F19" s="20">
        <f t="shared" si="9"/>
        <v>0.19638554216867471</v>
      </c>
      <c r="G19" s="20">
        <f t="shared" si="9"/>
        <v>0.19638554216867471</v>
      </c>
      <c r="H19" s="20">
        <f t="shared" si="9"/>
        <v>0.19638554216867471</v>
      </c>
      <c r="I19" s="20">
        <f t="shared" si="9"/>
        <v>0.19638554216867471</v>
      </c>
      <c r="J19" s="20">
        <f t="shared" si="9"/>
        <v>0.19638554216867471</v>
      </c>
      <c r="K19" s="20">
        <f t="shared" si="9"/>
        <v>0.19638554216867471</v>
      </c>
      <c r="L19" s="20">
        <f t="shared" si="9"/>
        <v>0.19638554216867471</v>
      </c>
      <c r="M19" s="20">
        <f t="shared" si="9"/>
        <v>0.19638554216867471</v>
      </c>
      <c r="N19" s="20">
        <f t="shared" si="9"/>
        <v>0.19638554216867471</v>
      </c>
      <c r="O19" s="20">
        <f t="shared" si="9"/>
        <v>0.19638554216867471</v>
      </c>
      <c r="P19" s="20">
        <f t="shared" si="9"/>
        <v>0.19638554216867471</v>
      </c>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c r="BI19" s="275"/>
    </row>
    <row r="20" spans="1:61" s="6" customFormat="1" ht="15" customHeight="1" x14ac:dyDescent="0.4">
      <c r="A20" s="58" t="str">
        <f>IF(BusinessPlan!$B$6=1,AA20,AR20)</f>
        <v>Bruttogewinn Marge in %</v>
      </c>
      <c r="B20" s="75"/>
      <c r="C20" s="148" t="s">
        <v>51</v>
      </c>
      <c r="D20" s="21">
        <f t="shared" ref="D20:P20" si="10">D18/D12</f>
        <v>0.2393448183600575</v>
      </c>
      <c r="E20" s="21">
        <f t="shared" si="10"/>
        <v>0.24809552508010285</v>
      </c>
      <c r="F20" s="21">
        <f t="shared" si="10"/>
        <v>0.24884695052130393</v>
      </c>
      <c r="G20" s="21">
        <f t="shared" si="10"/>
        <v>0.2722807430900831</v>
      </c>
      <c r="H20" s="21">
        <f t="shared" si="10"/>
        <v>0.2731799112325598</v>
      </c>
      <c r="I20" s="21">
        <f t="shared" si="10"/>
        <v>0.26500650567993184</v>
      </c>
      <c r="J20" s="21">
        <f t="shared" si="10"/>
        <v>0.2889932392449055</v>
      </c>
      <c r="K20" s="21">
        <f t="shared" si="10"/>
        <v>0.2393448183600575</v>
      </c>
      <c r="L20" s="21">
        <f t="shared" si="10"/>
        <v>0.28432196570038804</v>
      </c>
      <c r="M20" s="21">
        <f t="shared" si="10"/>
        <v>0.31146382425691799</v>
      </c>
      <c r="N20" s="21">
        <f t="shared" si="10"/>
        <v>0.31864168379033558</v>
      </c>
      <c r="O20" s="21">
        <f t="shared" si="10"/>
        <v>0.19234727856148215</v>
      </c>
      <c r="P20" s="21">
        <f t="shared" si="10"/>
        <v>0.26618071959846268</v>
      </c>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c r="BI20" s="276"/>
    </row>
    <row r="21" spans="1:61" s="1" customFormat="1" ht="13.5" customHeight="1" x14ac:dyDescent="0.4">
      <c r="A21" s="102"/>
      <c r="B21" s="102"/>
      <c r="C21" s="102"/>
      <c r="D21" s="111"/>
      <c r="E21" s="111"/>
      <c r="F21" s="111"/>
      <c r="G21" s="111"/>
      <c r="H21" s="111"/>
      <c r="I21" s="111"/>
      <c r="J21" s="111"/>
      <c r="K21" s="111"/>
      <c r="L21" s="111"/>
      <c r="M21" s="111"/>
      <c r="N21" s="111"/>
      <c r="O21" s="111"/>
      <c r="P21" s="112"/>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c r="BI21" s="111"/>
    </row>
    <row r="22" spans="1:61"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c r="BI22" s="111"/>
    </row>
    <row r="23" spans="1:61"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c r="BI23" s="111"/>
    </row>
    <row r="24" spans="1:61"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c r="BI24" s="111"/>
    </row>
    <row r="25" spans="1:61"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c r="BI25" s="111"/>
    </row>
    <row r="26" spans="1:61"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row>
    <row r="27" spans="1:61"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row>
    <row r="28" spans="1:61"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row>
    <row r="29" spans="1:61"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row>
    <row r="30" spans="1:61"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row>
    <row r="31" spans="1:61"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row>
    <row r="32" spans="1:61"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row>
    <row r="33" spans="1:61"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row>
    <row r="34" spans="1:61" s="1" customFormat="1" ht="15" customHeight="1" x14ac:dyDescent="0.4">
      <c r="A34" s="7"/>
      <c r="B34" s="7"/>
      <c r="C34" s="7"/>
      <c r="P34" s="2"/>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row>
    <row r="35" spans="1:61" s="1" customFormat="1" ht="15" customHeight="1" x14ac:dyDescent="0.4">
      <c r="A35" s="7"/>
      <c r="B35" s="7"/>
      <c r="C35" s="7"/>
      <c r="P35" s="2"/>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row>
    <row r="36" spans="1:61" s="1" customFormat="1" ht="15" customHeight="1" x14ac:dyDescent="0.4">
      <c r="A36" s="7"/>
      <c r="B36" s="7"/>
      <c r="C36" s="7"/>
      <c r="P36" s="2"/>
    </row>
    <row r="37" spans="1:61" s="1" customFormat="1" ht="15" customHeight="1" x14ac:dyDescent="0.4">
      <c r="A37" s="7"/>
      <c r="B37" s="7"/>
      <c r="C37" s="7"/>
      <c r="P37" s="2"/>
    </row>
    <row r="38" spans="1:61" s="1" customFormat="1" ht="15" customHeight="1" x14ac:dyDescent="0.4">
      <c r="A38" s="7"/>
      <c r="B38" s="7"/>
      <c r="C38" s="7"/>
      <c r="P38" s="2"/>
    </row>
    <row r="39" spans="1:61" s="1" customFormat="1" ht="15" customHeight="1" x14ac:dyDescent="0.4">
      <c r="A39" s="7"/>
      <c r="B39" s="7"/>
      <c r="C39" s="7"/>
      <c r="P39" s="2"/>
    </row>
    <row r="40" spans="1:61" s="1" customFormat="1" ht="15" customHeight="1" x14ac:dyDescent="0.4">
      <c r="A40" s="7"/>
      <c r="B40" s="7"/>
      <c r="C40" s="7"/>
      <c r="P40" s="2"/>
    </row>
    <row r="41" spans="1:61" s="1" customFormat="1" ht="15" customHeight="1" x14ac:dyDescent="0.4">
      <c r="A41" s="7"/>
      <c r="B41" s="7"/>
      <c r="C41" s="7"/>
      <c r="P41" s="2"/>
    </row>
    <row r="42" spans="1:61" s="1" customFormat="1" ht="15" customHeight="1" x14ac:dyDescent="0.4">
      <c r="A42" s="7"/>
      <c r="B42" s="7"/>
      <c r="C42" s="7"/>
      <c r="P42" s="2"/>
    </row>
    <row r="43" spans="1:61" s="1" customFormat="1" ht="15" customHeight="1" x14ac:dyDescent="0.4">
      <c r="A43" s="7"/>
      <c r="B43" s="7"/>
      <c r="C43" s="7"/>
      <c r="P43" s="2"/>
    </row>
    <row r="44" spans="1:61" s="1" customFormat="1" ht="15" customHeight="1" x14ac:dyDescent="0.4">
      <c r="A44" s="7"/>
      <c r="B44" s="7"/>
      <c r="C44" s="7"/>
      <c r="P44" s="2"/>
    </row>
    <row r="45" spans="1:61" s="1" customFormat="1" ht="15" customHeight="1" x14ac:dyDescent="0.4">
      <c r="A45" s="7"/>
      <c r="B45" s="7"/>
      <c r="C45" s="7"/>
      <c r="P45" s="2"/>
    </row>
    <row r="46" spans="1:61" s="1" customFormat="1" ht="15" customHeight="1" x14ac:dyDescent="0.4">
      <c r="A46" s="7"/>
      <c r="B46" s="7"/>
      <c r="C46" s="7"/>
      <c r="P46" s="2"/>
    </row>
    <row r="47" spans="1:61" s="1" customFormat="1" ht="15" customHeight="1" x14ac:dyDescent="0.4">
      <c r="A47" s="7"/>
      <c r="B47" s="7"/>
      <c r="C47" s="7"/>
      <c r="P47" s="2"/>
    </row>
    <row r="48" spans="1:61"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sheetData>
  <sheetProtection sheet="1"/>
  <printOptions horizontalCentered="1"/>
  <pageMargins left="0.15748031496062992" right="0.15748031496062992" top="0.78740157480314965" bottom="0.39370078740157483" header="0.35433070866141736" footer="0.31496062992125984"/>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11</vt:i4>
      </vt:variant>
      <vt:variant>
        <vt:lpstr>Diagramme</vt:lpstr>
      </vt:variant>
      <vt:variant>
        <vt:i4>2</vt:i4>
      </vt:variant>
      <vt:variant>
        <vt:lpstr>Benannte Bereiche</vt:lpstr>
      </vt:variant>
      <vt:variant>
        <vt:i4>15</vt:i4>
      </vt:variant>
    </vt:vector>
  </HeadingPairs>
  <TitlesOfParts>
    <vt:vector size="28" baseType="lpstr">
      <vt:lpstr>BusinessPlan</vt:lpstr>
      <vt:lpstr>1.Jahr-Bau</vt:lpstr>
      <vt:lpstr>1.Jahr-Industrie</vt:lpstr>
      <vt:lpstr>1.Jahr-Kaufm.</vt:lpstr>
      <vt:lpstr>1.Jahr-TOTAL</vt:lpstr>
      <vt:lpstr>1.Jahr-Finanzplan</vt:lpstr>
      <vt:lpstr>2. Jahr-Bau</vt:lpstr>
      <vt:lpstr>2. Jahr-Industrie</vt:lpstr>
      <vt:lpstr>2. Jahr-Kaufm.</vt:lpstr>
      <vt:lpstr>2. Jahr-TOTAL</vt:lpstr>
      <vt:lpstr>2. Jahr-Finanzplan</vt:lpstr>
      <vt:lpstr>1.Jahr-Grafik</vt:lpstr>
      <vt:lpstr>2. Jahr-Grafik</vt:lpstr>
      <vt:lpstr>'1.Jahr-Bau'!Druckbereich</vt:lpstr>
      <vt:lpstr>'1.Jahr-Finanzplan'!Druckbereich</vt:lpstr>
      <vt:lpstr>'1.Jahr-Industrie'!Druckbereich</vt:lpstr>
      <vt:lpstr>'1.Jahr-Kaufm.'!Druckbereich</vt:lpstr>
      <vt:lpstr>'1.Jahr-TOTAL'!Druckbereich</vt:lpstr>
      <vt:lpstr>'2. Jahr-Bau'!Druckbereich</vt:lpstr>
      <vt:lpstr>'2. Jahr-Finanzplan'!Druckbereich</vt:lpstr>
      <vt:lpstr>'2. Jahr-Industrie'!Druckbereich</vt:lpstr>
      <vt:lpstr>'2. Jahr-Kaufm.'!Druckbereich</vt:lpstr>
      <vt:lpstr>'2. Jahr-TOTAL'!Druckbereich</vt:lpstr>
      <vt:lpstr>BusinessPlan!Druckbereich</vt:lpstr>
      <vt:lpstr>'1.Jahr-Finanzplan'!Drucktitel</vt:lpstr>
      <vt:lpstr>'1.Jahr-TOTAL'!Drucktitel</vt:lpstr>
      <vt:lpstr>'2. Jahr-Finanzplan'!Drucktitel</vt:lpstr>
      <vt:lpstr>'2. Jahr-TOTAL'!Drucktitel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Realisator Business Plan</dc:title>
  <dc:subject>Realisator Business Plan</dc:subject>
  <dc:creator>RHE</dc:creator>
  <dc:description>
</dc:description>
  <cp:lastModifiedBy>Stéphanie Basu</cp:lastModifiedBy>
  <cp:lastPrinted>2009-04-30T13:07:50Z</cp:lastPrinted>
  <dcterms:created xsi:type="dcterms:W3CDTF">1999-11-01T21:48:30Z</dcterms:created>
  <dcterms:modified xsi:type="dcterms:W3CDTF">2021-04-08T13:25:09Z</dcterms:modified>
</cp:coreProperties>
</file>